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daschule/switchdrive/DIZH Program Office/2 Calls/2_Struktur Call/2021.1/2_Gesuchseinreichung/"/>
    </mc:Choice>
  </mc:AlternateContent>
  <xr:revisionPtr revIDLastSave="0" documentId="13_ncr:1_{DF3461C1-6FC0-1C4B-9563-3F773C21E2D6}" xr6:coauthVersionLast="47" xr6:coauthVersionMax="47" xr10:uidLastSave="{00000000-0000-0000-0000-000000000000}"/>
  <bookViews>
    <workbookView xWindow="80" yWindow="500" windowWidth="38400" windowHeight="21140" activeTab="2" xr2:uid="{CFAFC911-70D3-7848-A0B5-60444B262177}"/>
  </bookViews>
  <sheets>
    <sheet name="Wegleitung Kalkulation" sheetId="26" r:id="rId1"/>
    <sheet name="DIZH KALK 1. TRANCHE" sheetId="31" state="hidden" r:id="rId2"/>
    <sheet name="DIZH KALK STRUKTUR CALL" sheetId="33" r:id="rId3"/>
    <sheet name="Personalkosten" sheetId="25" r:id="rId4"/>
    <sheet name="UZH_Personal" sheetId="27" state="hidden" r:id="rId5"/>
    <sheet name="ZHAW_Personal" sheetId="28" state="hidden" r:id="rId6"/>
    <sheet name="ZHDK_Personal" sheetId="23" state="hidden" r:id="rId7"/>
    <sheet name="PHZH_Personal" sheetId="29" state="hidden" r:id="rId8"/>
    <sheet name="ZHAW - Kostensätze 2021" sheetId="30" state="hidden" r:id="rId9"/>
    <sheet name="Pendenzen" sheetId="21" state="hidden" r:id="rId10"/>
  </sheets>
  <definedNames>
    <definedName name="_xlnm._FilterDatabase" localSheetId="9" hidden="1">Pendenzen!$A$3:$D$20</definedName>
    <definedName name="_xlnm.Print_Area" localSheetId="8">'ZHAW - Kostensätze 2021'!$B:$H</definedName>
    <definedName name="Finanzierung" localSheetId="7">PHZH_Personal!$A$24:$A$27</definedName>
    <definedName name="Finanzierung" localSheetId="4">UZH_Personal!#REF!</definedName>
    <definedName name="Finanzierung" localSheetId="5">ZHAW_Personal!#REF!</definedName>
    <definedName name="Finanzierung">ZHDK_Personal!$A$28:$A$31</definedName>
    <definedName name="Personalkostensätze" localSheetId="7">PHZH_Personal!$A$4:$F$9</definedName>
    <definedName name="Personalkostensätze" localSheetId="4">UZH_Personal!$A$4:$M$10</definedName>
    <definedName name="Personalkostensätze" localSheetId="5">ZHAW_Personal!$A$4:$F$8</definedName>
    <definedName name="Personalkostensätze">ZHDK_Personal!$A$4:$F$13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33" l="1"/>
  <c r="N51" i="33"/>
  <c r="N53" i="33"/>
  <c r="N55" i="33"/>
  <c r="N27" i="33"/>
  <c r="N34" i="33"/>
  <c r="N41" i="33"/>
  <c r="N49" i="33"/>
  <c r="N52" i="33"/>
  <c r="B10" i="33"/>
  <c r="B11" i="33"/>
  <c r="B12" i="33"/>
  <c r="B19" i="33"/>
  <c r="B13" i="33"/>
  <c r="B14" i="33"/>
  <c r="B15" i="33"/>
  <c r="B16" i="33"/>
  <c r="B17" i="33"/>
  <c r="B20" i="33"/>
  <c r="B21" i="33"/>
  <c r="B27" i="33"/>
  <c r="B22" i="33"/>
  <c r="B23" i="33"/>
  <c r="B24" i="33"/>
  <c r="B25" i="33"/>
  <c r="B28" i="33"/>
  <c r="B29" i="33"/>
  <c r="B30" i="33"/>
  <c r="B31" i="33"/>
  <c r="B32" i="33"/>
  <c r="B34" i="33"/>
  <c r="B35" i="33"/>
  <c r="B41" i="33"/>
  <c r="B36" i="33"/>
  <c r="B37" i="33"/>
  <c r="B38" i="33"/>
  <c r="B39" i="33"/>
  <c r="B42" i="33"/>
  <c r="B49" i="33"/>
  <c r="B43" i="33"/>
  <c r="B44" i="33"/>
  <c r="B45" i="33"/>
  <c r="B46" i="33"/>
  <c r="B47" i="33"/>
  <c r="H41" i="33"/>
  <c r="H52" i="33"/>
  <c r="K41" i="33"/>
  <c r="K52" i="33"/>
  <c r="E41" i="33"/>
  <c r="E52" i="33"/>
  <c r="N72" i="33"/>
  <c r="N85" i="33"/>
  <c r="N78" i="33"/>
  <c r="N84" i="33"/>
  <c r="N92" i="33"/>
  <c r="K19" i="33"/>
  <c r="K51" i="33"/>
  <c r="K27" i="33"/>
  <c r="K34" i="33"/>
  <c r="K49" i="33"/>
  <c r="K72" i="33"/>
  <c r="K78" i="33"/>
  <c r="K84" i="33"/>
  <c r="K85" i="33"/>
  <c r="K92" i="33"/>
  <c r="H19" i="33"/>
  <c r="H51" i="33"/>
  <c r="H53" i="33"/>
  <c r="H55" i="33"/>
  <c r="H27" i="33"/>
  <c r="H34" i="33"/>
  <c r="H49" i="33"/>
  <c r="H72" i="33"/>
  <c r="H78" i="33"/>
  <c r="H84" i="33"/>
  <c r="H85" i="33"/>
  <c r="H92" i="33"/>
  <c r="E19" i="33"/>
  <c r="E51" i="33"/>
  <c r="E27" i="33"/>
  <c r="E34" i="33"/>
  <c r="E49" i="33"/>
  <c r="E72" i="33"/>
  <c r="E78" i="33"/>
  <c r="E84" i="33"/>
  <c r="E85" i="33"/>
  <c r="E92" i="33"/>
  <c r="B67" i="33"/>
  <c r="B72" i="33"/>
  <c r="B85" i="33"/>
  <c r="B68" i="33"/>
  <c r="B69" i="33"/>
  <c r="B70" i="33"/>
  <c r="B71" i="33"/>
  <c r="B73" i="33"/>
  <c r="B74" i="33"/>
  <c r="B75" i="33"/>
  <c r="B76" i="33"/>
  <c r="B77" i="33"/>
  <c r="B78" i="33"/>
  <c r="B79" i="33"/>
  <c r="B84" i="33"/>
  <c r="B80" i="33"/>
  <c r="B81" i="33"/>
  <c r="B82" i="33"/>
  <c r="B83" i="33"/>
  <c r="B87" i="33"/>
  <c r="B92" i="33"/>
  <c r="B88" i="33"/>
  <c r="B89" i="33"/>
  <c r="B90" i="33"/>
  <c r="B91" i="33"/>
  <c r="N13" i="33"/>
  <c r="E10" i="33"/>
  <c r="H11" i="33"/>
  <c r="K12" i="33"/>
  <c r="A5" i="31"/>
  <c r="A4" i="31"/>
  <c r="A3" i="31"/>
  <c r="A2" i="31"/>
  <c r="A1" i="31"/>
  <c r="A6" i="31"/>
  <c r="N87" i="31"/>
  <c r="K87" i="31"/>
  <c r="H87" i="31"/>
  <c r="E87" i="31"/>
  <c r="B86" i="31"/>
  <c r="B85" i="31"/>
  <c r="B84" i="31"/>
  <c r="B83" i="31"/>
  <c r="B82" i="31"/>
  <c r="N81" i="31"/>
  <c r="K81" i="31"/>
  <c r="H81" i="31"/>
  <c r="E81" i="31"/>
  <c r="B80" i="31"/>
  <c r="B79" i="31"/>
  <c r="B78" i="31"/>
  <c r="B77" i="31"/>
  <c r="B76" i="31"/>
  <c r="N75" i="31"/>
  <c r="K75" i="31"/>
  <c r="H75" i="31"/>
  <c r="E75" i="31"/>
  <c r="B74" i="31"/>
  <c r="B73" i="31"/>
  <c r="B72" i="31"/>
  <c r="B71" i="31"/>
  <c r="B70" i="31"/>
  <c r="N52" i="31"/>
  <c r="K52" i="31"/>
  <c r="H52" i="31"/>
  <c r="E52" i="31"/>
  <c r="B50" i="31"/>
  <c r="B49" i="31"/>
  <c r="B48" i="31"/>
  <c r="B47" i="31"/>
  <c r="B46" i="31"/>
  <c r="B45" i="31"/>
  <c r="N44" i="31"/>
  <c r="N55" i="31"/>
  <c r="K44" i="31"/>
  <c r="K55" i="31"/>
  <c r="H44" i="31"/>
  <c r="H55" i="31"/>
  <c r="E44" i="31"/>
  <c r="E55" i="31"/>
  <c r="B42" i="31"/>
  <c r="B41" i="31"/>
  <c r="B40" i="31"/>
  <c r="B39" i="31"/>
  <c r="B38" i="31"/>
  <c r="N37" i="31"/>
  <c r="K37" i="31"/>
  <c r="H37" i="31"/>
  <c r="E37" i="31"/>
  <c r="B35" i="31"/>
  <c r="B34" i="31"/>
  <c r="B33" i="31"/>
  <c r="B32" i="31"/>
  <c r="B31" i="31"/>
  <c r="N30" i="31"/>
  <c r="K30" i="31"/>
  <c r="H30" i="31"/>
  <c r="E30" i="31"/>
  <c r="B28" i="31"/>
  <c r="B27" i="31"/>
  <c r="B26" i="31"/>
  <c r="B25" i="31"/>
  <c r="B24" i="31"/>
  <c r="B23" i="31"/>
  <c r="B20" i="31"/>
  <c r="B19" i="31"/>
  <c r="B18" i="31"/>
  <c r="B17" i="31"/>
  <c r="N16" i="31"/>
  <c r="N22" i="31"/>
  <c r="K15" i="31"/>
  <c r="K22" i="31"/>
  <c r="K54" i="31"/>
  <c r="H14" i="31"/>
  <c r="H22" i="31"/>
  <c r="B14" i="31"/>
  <c r="E13" i="31"/>
  <c r="B13" i="31"/>
  <c r="M10" i="27"/>
  <c r="M9" i="27"/>
  <c r="M8" i="27"/>
  <c r="M7" i="27"/>
  <c r="L6" i="27"/>
  <c r="M6" i="27"/>
  <c r="L5" i="27"/>
  <c r="M5" i="27"/>
  <c r="G29" i="25"/>
  <c r="H29" i="25"/>
  <c r="G30" i="25"/>
  <c r="H30" i="25"/>
  <c r="G31" i="25"/>
  <c r="H31" i="25"/>
  <c r="G32" i="25"/>
  <c r="H32" i="25"/>
  <c r="G33" i="25"/>
  <c r="H33" i="25"/>
  <c r="G34" i="25"/>
  <c r="H34" i="25"/>
  <c r="H35" i="25"/>
  <c r="H37" i="25"/>
  <c r="H39" i="25"/>
  <c r="H40" i="25"/>
  <c r="H36" i="25"/>
  <c r="H38" i="25"/>
  <c r="H42" i="25"/>
  <c r="G46" i="25"/>
  <c r="H46" i="25"/>
  <c r="G47" i="25"/>
  <c r="H47" i="25"/>
  <c r="G48" i="25"/>
  <c r="H48" i="25"/>
  <c r="G49" i="25"/>
  <c r="H49" i="25"/>
  <c r="G50" i="25"/>
  <c r="H50" i="25"/>
  <c r="G51" i="25"/>
  <c r="H51" i="25"/>
  <c r="H52" i="25"/>
  <c r="H53" i="25"/>
  <c r="H54" i="25"/>
  <c r="H55" i="25"/>
  <c r="H56" i="25"/>
  <c r="H57" i="25"/>
  <c r="H59" i="25"/>
  <c r="G63" i="25"/>
  <c r="H63" i="25"/>
  <c r="G64" i="25"/>
  <c r="H64" i="25"/>
  <c r="G65" i="25"/>
  <c r="H65" i="25"/>
  <c r="G66" i="25"/>
  <c r="H66" i="25"/>
  <c r="G67" i="25"/>
  <c r="H67" i="25"/>
  <c r="G68" i="25"/>
  <c r="H68" i="25"/>
  <c r="H70" i="25"/>
  <c r="H72" i="25"/>
  <c r="H73" i="25"/>
  <c r="H74" i="25"/>
  <c r="H69" i="25"/>
  <c r="H71" i="25"/>
  <c r="H76" i="25"/>
  <c r="G12" i="25"/>
  <c r="H12" i="25"/>
  <c r="G13" i="25"/>
  <c r="H13" i="25"/>
  <c r="G14" i="25"/>
  <c r="H14" i="25"/>
  <c r="G15" i="25"/>
  <c r="H15" i="25"/>
  <c r="G16" i="25"/>
  <c r="H16" i="25"/>
  <c r="G17" i="25"/>
  <c r="H17" i="25"/>
  <c r="H18" i="25"/>
  <c r="H20" i="25"/>
  <c r="H21" i="25"/>
  <c r="H22" i="25"/>
  <c r="H23" i="25"/>
  <c r="H19" i="25"/>
  <c r="H25" i="25"/>
  <c r="D9" i="29"/>
  <c r="E9" i="29"/>
  <c r="F9" i="29"/>
  <c r="D1" i="25"/>
  <c r="C5" i="28"/>
  <c r="A28" i="28"/>
  <c r="D4" i="25"/>
  <c r="D3" i="25"/>
  <c r="D2" i="25"/>
  <c r="F8" i="29"/>
  <c r="D8" i="29"/>
  <c r="E8" i="29"/>
  <c r="F7" i="29"/>
  <c r="D7" i="29"/>
  <c r="E7" i="29"/>
  <c r="F6" i="29"/>
  <c r="D6" i="29"/>
  <c r="E6" i="29"/>
  <c r="F5" i="29"/>
  <c r="D5" i="29"/>
  <c r="E5" i="29"/>
  <c r="F8" i="28"/>
  <c r="D8" i="28"/>
  <c r="E8" i="28"/>
  <c r="F7" i="28"/>
  <c r="D7" i="28"/>
  <c r="E7" i="28"/>
  <c r="F6" i="28"/>
  <c r="D6" i="28"/>
  <c r="E6" i="28"/>
  <c r="F5" i="28"/>
  <c r="D5" i="28"/>
  <c r="E5" i="28"/>
  <c r="F13" i="23"/>
  <c r="D13" i="23"/>
  <c r="E13" i="23"/>
  <c r="F12" i="23"/>
  <c r="D12" i="23"/>
  <c r="E12" i="23"/>
  <c r="F11" i="23"/>
  <c r="D11" i="23"/>
  <c r="E11" i="23"/>
  <c r="F10" i="23"/>
  <c r="D10" i="23"/>
  <c r="E10" i="23"/>
  <c r="F9" i="23"/>
  <c r="D9" i="23"/>
  <c r="E9" i="23"/>
  <c r="F8" i="23"/>
  <c r="D8" i="23"/>
  <c r="E8" i="23"/>
  <c r="F7" i="23"/>
  <c r="D7" i="23"/>
  <c r="E7" i="23"/>
  <c r="F6" i="23"/>
  <c r="D6" i="23"/>
  <c r="F5" i="23"/>
  <c r="D5" i="23"/>
  <c r="E5" i="23"/>
  <c r="E6" i="23"/>
  <c r="B55" i="31"/>
  <c r="N54" i="31"/>
  <c r="N56" i="31"/>
  <c r="N58" i="31"/>
  <c r="B52" i="31"/>
  <c r="B81" i="31"/>
  <c r="B15" i="31"/>
  <c r="K56" i="31"/>
  <c r="K58" i="31"/>
  <c r="B37" i="31"/>
  <c r="B44" i="31"/>
  <c r="B87" i="31"/>
  <c r="H54" i="31"/>
  <c r="H56" i="31"/>
  <c r="H58" i="31"/>
  <c r="B30" i="31"/>
  <c r="B75" i="31"/>
  <c r="H68" i="31"/>
  <c r="H59" i="31"/>
  <c r="K68" i="31"/>
  <c r="K59" i="31"/>
  <c r="N59" i="31"/>
  <c r="N68" i="31"/>
  <c r="B16" i="31"/>
  <c r="E22" i="31"/>
  <c r="E54" i="31"/>
  <c r="E56" i="31"/>
  <c r="E58" i="31"/>
  <c r="N62" i="31"/>
  <c r="O68" i="31"/>
  <c r="H62" i="31"/>
  <c r="I68" i="31"/>
  <c r="B22" i="31"/>
  <c r="C28" i="31"/>
  <c r="K62" i="31"/>
  <c r="E68" i="31"/>
  <c r="E59" i="31"/>
  <c r="E62" i="31"/>
  <c r="F68" i="31"/>
  <c r="B54" i="31"/>
  <c r="B56" i="31"/>
  <c r="B58" i="31"/>
  <c r="C17" i="31"/>
  <c r="C24" i="31"/>
  <c r="C27" i="31"/>
  <c r="C23" i="31"/>
  <c r="C26" i="31"/>
  <c r="C19" i="31"/>
  <c r="C25" i="31"/>
  <c r="C13" i="31"/>
  <c r="C15" i="31"/>
  <c r="C14" i="31"/>
  <c r="C18" i="31"/>
  <c r="C20" i="31"/>
  <c r="L68" i="31"/>
  <c r="C16" i="31"/>
  <c r="B68" i="31"/>
  <c r="B59" i="31"/>
  <c r="B62" i="31"/>
  <c r="C44" i="31"/>
  <c r="C52" i="31"/>
  <c r="C37" i="31"/>
  <c r="C30" i="31"/>
  <c r="N9" i="31"/>
  <c r="K9" i="31"/>
  <c r="H9" i="31"/>
  <c r="E9" i="31"/>
  <c r="C22" i="31"/>
  <c r="B63" i="31"/>
  <c r="C68" i="31"/>
  <c r="H63" i="31"/>
  <c r="E63" i="31"/>
  <c r="C63" i="31"/>
  <c r="N63" i="31"/>
  <c r="K63" i="31"/>
  <c r="B64" i="31"/>
  <c r="I63" i="31"/>
  <c r="H64" i="31"/>
  <c r="C64" i="31"/>
  <c r="B69" i="31"/>
  <c r="L63" i="31"/>
  <c r="K64" i="31"/>
  <c r="O63" i="31"/>
  <c r="N64" i="31"/>
  <c r="F63" i="31"/>
  <c r="E64" i="31"/>
  <c r="O64" i="31"/>
  <c r="N69" i="31"/>
  <c r="L64" i="31"/>
  <c r="K69" i="31"/>
  <c r="C69" i="31"/>
  <c r="C67" i="31"/>
  <c r="B88" i="31"/>
  <c r="B67" i="31"/>
  <c r="E69" i="31"/>
  <c r="F64" i="31"/>
  <c r="H69" i="31"/>
  <c r="I64" i="31"/>
  <c r="F69" i="31"/>
  <c r="F67" i="31"/>
  <c r="E88" i="31"/>
  <c r="E67" i="31"/>
  <c r="K88" i="31"/>
  <c r="L69" i="31"/>
  <c r="L67" i="31"/>
  <c r="K67" i="31"/>
  <c r="N88" i="31"/>
  <c r="O69" i="31"/>
  <c r="O67" i="31"/>
  <c r="N67" i="31"/>
  <c r="H88" i="31"/>
  <c r="I69" i="31"/>
  <c r="I67" i="31"/>
  <c r="H67" i="31"/>
  <c r="E53" i="33"/>
  <c r="E55" i="33"/>
  <c r="C24" i="33"/>
  <c r="E56" i="33"/>
  <c r="E65" i="33"/>
  <c r="C21" i="33"/>
  <c r="C12" i="33"/>
  <c r="B51" i="33"/>
  <c r="B53" i="33"/>
  <c r="B55" i="33"/>
  <c r="C14" i="33"/>
  <c r="C13" i="33"/>
  <c r="C20" i="33"/>
  <c r="C11" i="33"/>
  <c r="C10" i="33"/>
  <c r="C17" i="33"/>
  <c r="C22" i="33"/>
  <c r="C23" i="33"/>
  <c r="B52" i="33"/>
  <c r="C16" i="33"/>
  <c r="N65" i="33"/>
  <c r="N56" i="33"/>
  <c r="H65" i="33"/>
  <c r="H56" i="33"/>
  <c r="K53" i="33"/>
  <c r="K55" i="33"/>
  <c r="C25" i="33"/>
  <c r="C15" i="33"/>
  <c r="N59" i="33"/>
  <c r="O65" i="33"/>
  <c r="E59" i="33"/>
  <c r="F65" i="33"/>
  <c r="H59" i="33"/>
  <c r="K56" i="33"/>
  <c r="K65" i="33"/>
  <c r="B65" i="33"/>
  <c r="B56" i="33"/>
  <c r="B59" i="33"/>
  <c r="C49" i="33"/>
  <c r="C27" i="33"/>
  <c r="C34" i="33"/>
  <c r="C19" i="33"/>
  <c r="C41" i="33"/>
  <c r="C65" i="33"/>
  <c r="K59" i="33"/>
  <c r="K6" i="33"/>
  <c r="H6" i="33"/>
  <c r="N6" i="33"/>
  <c r="E6" i="33"/>
  <c r="I65" i="33"/>
  <c r="L65" i="33"/>
  <c r="B60" i="33"/>
  <c r="B61" i="33"/>
  <c r="B66" i="33"/>
  <c r="C61" i="33"/>
  <c r="K60" i="33"/>
  <c r="C60" i="33"/>
  <c r="N60" i="33"/>
  <c r="E60" i="33"/>
  <c r="H60" i="33"/>
  <c r="F60" i="33"/>
  <c r="E61" i="33"/>
  <c r="O60" i="33"/>
  <c r="N61" i="33"/>
  <c r="L60" i="33"/>
  <c r="K61" i="33"/>
  <c r="I60" i="33"/>
  <c r="H61" i="33"/>
  <c r="B86" i="33"/>
  <c r="C66" i="33"/>
  <c r="C64" i="33"/>
  <c r="C92" i="33"/>
  <c r="C85" i="33"/>
  <c r="B64" i="33"/>
  <c r="L61" i="33"/>
  <c r="K66" i="33"/>
  <c r="H66" i="33"/>
  <c r="I61" i="33"/>
  <c r="N66" i="33"/>
  <c r="O61" i="33"/>
  <c r="E66" i="33"/>
  <c r="F61" i="33"/>
  <c r="C86" i="33"/>
  <c r="B93" i="33"/>
  <c r="C93" i="33"/>
  <c r="E86" i="33"/>
  <c r="F85" i="33"/>
  <c r="F66" i="33"/>
  <c r="F64" i="33"/>
  <c r="F92" i="33"/>
  <c r="E64" i="33"/>
  <c r="N86" i="33"/>
  <c r="O66" i="33"/>
  <c r="O64" i="33"/>
  <c r="O92" i="33"/>
  <c r="O85" i="33"/>
  <c r="N64" i="33"/>
  <c r="I66" i="33"/>
  <c r="I64" i="33"/>
  <c r="H86" i="33"/>
  <c r="I85" i="33"/>
  <c r="I92" i="33"/>
  <c r="H64" i="33"/>
  <c r="K86" i="33"/>
  <c r="L92" i="33"/>
  <c r="L66" i="33"/>
  <c r="L64" i="33"/>
  <c r="L85" i="33"/>
  <c r="K64" i="33"/>
  <c r="N93" i="33"/>
  <c r="O93" i="33"/>
  <c r="O86" i="33"/>
  <c r="H93" i="33"/>
  <c r="I93" i="33"/>
  <c r="I86" i="33"/>
  <c r="K93" i="33"/>
  <c r="L93" i="33"/>
  <c r="L86" i="33"/>
  <c r="E93" i="33"/>
  <c r="F93" i="33"/>
  <c r="F86"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22" authorId="0" shapeId="0" xr:uid="{6E4FFDFE-A006-FC4A-843A-CFB54564094F}">
      <text>
        <r>
          <rPr>
            <b/>
            <sz val="10"/>
            <color rgb="FF000000"/>
            <rFont val="+mn-lt"/>
            <charset val="1"/>
          </rPr>
          <t>KALKULATION PERSONALKOSTEN:</t>
        </r>
        <r>
          <rPr>
            <sz val="10"/>
            <color rgb="FF000000"/>
            <rFont val="+mn-lt"/>
            <charset val="1"/>
          </rPr>
          <t xml:space="preserve">
</t>
        </r>
        <r>
          <rPr>
            <sz val="10"/>
            <color rgb="FF000000"/>
            <rFont val="+mn-lt"/>
            <charset val="1"/>
          </rPr>
          <t xml:space="preserve">
</t>
        </r>
        <r>
          <rPr>
            <sz val="10"/>
            <color rgb="FF000000"/>
            <rFont val="+mn-lt"/>
            <charset val="1"/>
          </rPr>
          <t xml:space="preserve">es gibt zwei Angehensweise die Personalkosten zu ermitteln:
</t>
        </r>
        <r>
          <rPr>
            <sz val="10"/>
            <color rgb="FF000000"/>
            <rFont val="+mn-lt"/>
            <charset val="1"/>
          </rPr>
          <t xml:space="preserve">
</t>
        </r>
        <r>
          <rPr>
            <sz val="10"/>
            <color rgb="FF000000"/>
            <rFont val="+mn-lt"/>
            <charset val="1"/>
          </rPr>
          <t xml:space="preserve">1) im separeten Blatt "Personalkosten" sind pro Hochschule kalkulatorische Kostensätze nach Personal-Kategorien hinterlegt. Dazu muss der Beschäftigungsgrad in % und die Anzahl Monate eingefügt werden. Daraus werden anteilige Personalkosten kalkuliert. Diese werden direkt in die Projekt-Kalkulation übernommen (Zeilen 8 bis 11).
</t>
        </r>
        <r>
          <rPr>
            <sz val="10"/>
            <color rgb="FF000000"/>
            <rFont val="+mn-lt"/>
            <charset val="1"/>
          </rPr>
          <t xml:space="preserve">
</t>
        </r>
        <r>
          <rPr>
            <sz val="10"/>
            <color rgb="FF000000"/>
            <rFont val="+mn-lt"/>
            <charset val="1"/>
          </rPr>
          <t xml:space="preserve">--&gt; im Blatt "Personalkosten" gibt es eine ausführliche Anleitung.
</t>
        </r>
        <r>
          <rPr>
            <sz val="10"/>
            <color rgb="FF000000"/>
            <rFont val="+mn-lt"/>
            <charset val="1"/>
          </rPr>
          <t xml:space="preserve">
</t>
        </r>
        <r>
          <rPr>
            <sz val="10"/>
            <color rgb="FF000000"/>
            <rFont val="+mn-lt"/>
            <charset val="1"/>
          </rPr>
          <t xml:space="preserve">2) Alternativ können die Personalkosten auch manuell eingebeben werden in den Zeilen 12 bis 15 (unbedigt die Kosten in der betreffenden Hochschule Spalte eingeben). Damit die Kosten nachvollziehbar sind, können in den Kommentarspalten Details angegeben werden.
</t>
        </r>
        <r>
          <rPr>
            <sz val="10"/>
            <color rgb="FF000000"/>
            <rFont val="+mn-lt"/>
            <charset val="1"/>
          </rPr>
          <t xml:space="preserve">
</t>
        </r>
        <r>
          <rPr>
            <sz val="10"/>
            <color rgb="FF000000"/>
            <rFont val="+mn-lt"/>
            <charset val="1"/>
          </rPr>
          <t xml:space="preserve">
</t>
        </r>
        <r>
          <rPr>
            <b/>
            <sz val="10"/>
            <color rgb="FF000000"/>
            <rFont val="+mn-lt"/>
            <charset val="1"/>
          </rPr>
          <t>Ergänzung</t>
        </r>
        <r>
          <rPr>
            <sz val="10"/>
            <color rgb="FF000000"/>
            <rFont val="+mn-lt"/>
            <charset val="1"/>
          </rPr>
          <t xml:space="preserve">:
</t>
        </r>
        <r>
          <rPr>
            <sz val="10"/>
            <color rgb="FF000000"/>
            <rFont val="+mn-lt"/>
            <charset val="1"/>
          </rPr>
          <t xml:space="preserve">- Bruttojahreslohn-Methode: Personalkosten ergeben sich im prozentualen Verhältnis zur Projektinvolvierung.
</t>
        </r>
        <r>
          <rPr>
            <sz val="10"/>
            <color rgb="FF000000"/>
            <rFont val="+mn-lt"/>
            <charset val="1"/>
          </rPr>
          <t xml:space="preserve">
</t>
        </r>
        <r>
          <rPr>
            <sz val="10"/>
            <color rgb="FF000000"/>
            <rFont val="+mn-lt"/>
            <charset val="1"/>
          </rPr>
          <t xml:space="preserve">- Methode "Kalkulatorische Stundensätze": Entweder Maximaltarif für Personalkosten bei Innovationsprojekten der Innosuisse oder Interne Kostensätze der jeweiligen Hochschule.
</t>
        </r>
        <r>
          <rPr>
            <sz val="10"/>
            <color rgb="FF000000"/>
            <rFont val="+mn-lt"/>
            <charset val="1"/>
          </rPr>
          <t xml:space="preserve">
</t>
        </r>
        <r>
          <rPr>
            <sz val="10"/>
            <color rgb="FF000000"/>
            <rFont val="+mn-lt"/>
            <charset val="1"/>
          </rPr>
          <t xml:space="preserve">
</t>
        </r>
      </text>
    </comment>
    <comment ref="A30" authorId="0" shapeId="0" xr:uid="{D508857E-DB43-4448-BFAF-D15FB86566C5}">
      <text>
        <r>
          <rPr>
            <b/>
            <sz val="10"/>
            <color rgb="FF000000"/>
            <rFont val="+mn-lt"/>
            <charset val="1"/>
          </rPr>
          <t>VORGABEN FÜR ANRECHENBARE SACHKOSTEN</t>
        </r>
        <r>
          <rPr>
            <sz val="10"/>
            <color rgb="FF000000"/>
            <rFont val="+mn-lt"/>
            <charset val="1"/>
          </rPr>
          <t xml:space="preserve">
</t>
        </r>
        <r>
          <rPr>
            <sz val="10"/>
            <color rgb="FF000000"/>
            <rFont val="+mn-lt"/>
            <charset val="1"/>
          </rPr>
          <t xml:space="preserve">
</t>
        </r>
        <r>
          <rPr>
            <sz val="10"/>
            <color rgb="FF000000"/>
            <rFont val="+mn-lt"/>
            <charset val="1"/>
          </rPr>
          <t xml:space="preserve">Alle Felder in Spalte A (Zeilen 18 bis 28) können beliebig überschrieben und bezeichnet werden. Bitte möglichst genaue und gut nachvollziehbare Bezeichnungen angeben.
</t>
        </r>
        <r>
          <rPr>
            <sz val="10"/>
            <color rgb="FF000000"/>
            <rFont val="+mn-lt"/>
            <charset val="1"/>
          </rPr>
          <t xml:space="preserve">
</t>
        </r>
        <r>
          <rPr>
            <b/>
            <sz val="10"/>
            <color rgb="FF000000"/>
            <rFont val="+mn-lt"/>
            <charset val="1"/>
          </rPr>
          <t>Beispiele:</t>
        </r>
        <r>
          <rPr>
            <sz val="10"/>
            <color rgb="FF000000"/>
            <rFont val="+mn-lt"/>
            <charset val="1"/>
          </rPr>
          <t xml:space="preserve">
</t>
        </r>
        <r>
          <rPr>
            <sz val="10"/>
            <color rgb="FF000000"/>
            <rFont val="+mn-lt"/>
            <charset val="1"/>
          </rPr>
          <t xml:space="preserve">Spesen: z.B. Reisekosten für Konferenzbesuche, Kosten für Einladen von Referenten an Workshops, Kosten für Catering oder andere Verpflegung etc.
</t>
        </r>
        <r>
          <rPr>
            <sz val="10"/>
            <color rgb="FF000000"/>
            <rFont val="+mn-lt"/>
            <charset val="1"/>
          </rPr>
          <t xml:space="preserve">Open Access Kosten, Mietkosten, Versicherungen, Werbe-Kosten, Druckkosten etc.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1) es gibt keine Schwellenwerte für anrechenbare Sachkosten.
</t>
        </r>
        <r>
          <rPr>
            <sz val="10"/>
            <color rgb="FF000000"/>
            <rFont val="+mn-lt"/>
            <charset val="1"/>
          </rPr>
          <t xml:space="preserve">2) Kosten können nur angerechnet werden, wenn sie im Rahmen des Gesuchs bewilligt wurden und für die Realisierung des Projekts unabdingbar sind.
</t>
        </r>
        <r>
          <rPr>
            <sz val="10"/>
            <color rgb="FF000000"/>
            <rFont val="+mn-lt"/>
            <charset val="1"/>
          </rPr>
          <t xml:space="preserve">3) Nur Kosten angeben, welche nachvollziehbar sind.
</t>
        </r>
        <r>
          <rPr>
            <sz val="10"/>
            <color rgb="FF000000"/>
            <rFont val="+mn-lt"/>
            <charset val="1"/>
          </rPr>
          <t xml:space="preserve">4) Keine Reserveposten aufbauen! </t>
        </r>
      </text>
    </comment>
    <comment ref="A37" authorId="0" shapeId="0" xr:uid="{ED49F865-D489-6541-8E61-639B785FE290}">
      <text>
        <r>
          <rPr>
            <b/>
            <sz val="10"/>
            <color rgb="FF000000"/>
            <rFont val="Calibri"/>
            <family val="2"/>
          </rPr>
          <t xml:space="preserve">Vorgaben für Subcontracting:
</t>
        </r>
        <r>
          <rPr>
            <sz val="10"/>
            <color rgb="FF000000"/>
            <rFont val="Calibri"/>
            <family val="2"/>
          </rPr>
          <t xml:space="preserve">
</t>
        </r>
        <r>
          <rPr>
            <b/>
            <sz val="10"/>
            <color rgb="FF000000"/>
            <rFont val="Calibri"/>
            <family val="2"/>
          </rPr>
          <t>Erläuterungen</t>
        </r>
        <r>
          <rPr>
            <sz val="10"/>
            <color rgb="FF000000"/>
            <rFont val="Calibri"/>
            <family val="2"/>
          </rPr>
          <t xml:space="preserve">:
</t>
        </r>
        <r>
          <rPr>
            <sz val="10"/>
            <color rgb="FF000000"/>
            <rFont val="Calibri"/>
            <family val="2"/>
          </rPr>
          <t xml:space="preserve">Ausgaben für Subcontracting Aufträge müssen von den Sachkosten getrennt werden.
</t>
        </r>
        <r>
          <rPr>
            <sz val="10"/>
            <color rgb="FF000000"/>
            <rFont val="Calibri"/>
            <family val="2"/>
          </rPr>
          <t xml:space="preserve">Ein Subcontractor ist typischwerweise eine externe Firma die für das DIZH Projekt eine Arbeit erledigt, die nicht Hochschul-intern erbracht werden kann.
</t>
        </r>
        <r>
          <rPr>
            <sz val="10"/>
            <color rgb="FF000000"/>
            <rFont val="Calibri"/>
            <family val="2"/>
          </rPr>
          <t xml:space="preserve">
</t>
        </r>
        <r>
          <rPr>
            <b/>
            <sz val="10"/>
            <color rgb="FF000000"/>
            <rFont val="Calibri"/>
            <family val="2"/>
          </rPr>
          <t xml:space="preserve">Beispiele: 
</t>
        </r>
        <r>
          <rPr>
            <sz val="10"/>
            <color rgb="FF000000"/>
            <rFont val="Calibri"/>
            <family val="2"/>
          </rPr>
          <t xml:space="preserve">Programmierungen, Beratungen, Erstellen Web-Auftritt, Event-Agenturen etc.
</t>
        </r>
        <r>
          <rPr>
            <b/>
            <sz val="10"/>
            <color rgb="FF000000"/>
            <rFont val="Calibri"/>
            <family val="2"/>
          </rPr>
          <t xml:space="preserve">
</t>
        </r>
        <r>
          <rPr>
            <b/>
            <sz val="10"/>
            <color rgb="FF000000"/>
            <rFont val="Calibri"/>
            <family val="2"/>
          </rPr>
          <t xml:space="preserve">Grundsatz:
</t>
        </r>
        <r>
          <rPr>
            <b/>
            <sz val="10"/>
            <color rgb="FF000000"/>
            <rFont val="Calibri"/>
            <family val="2"/>
          </rPr>
          <t xml:space="preserve">1) Höchstens 20% oder maximal 100 TCHF der Gesamtprojektkosten.
</t>
        </r>
        <r>
          <rPr>
            <sz val="10"/>
            <color rgb="FF000000"/>
            <rFont val="Calibri"/>
            <family val="2"/>
          </rPr>
          <t xml:space="preserve">2) Falls vorhanden, Offerten über die Kostenzusammensetzung beilegen, damit die angegebenen Kosten nachvollziehbar sind.
</t>
        </r>
        <r>
          <rPr>
            <sz val="10"/>
            <color rgb="FF000000"/>
            <rFont val="Calibri"/>
            <family val="2"/>
          </rPr>
          <t xml:space="preserve">3) Kosten können nur angerechnet werden, wenn sie im Rahmen des Gesuchs bewilligt wurden und für die Realisierung des Projekts unabdingbar sind.
</t>
        </r>
        <r>
          <rPr>
            <b/>
            <sz val="10"/>
            <color rgb="FF000000"/>
            <rFont val="Calibri"/>
            <family val="2"/>
          </rPr>
          <t xml:space="preserve">
</t>
        </r>
        <r>
          <rPr>
            <b/>
            <sz val="10"/>
            <color rgb="FF000000"/>
            <rFont val="Calibri"/>
            <family val="2"/>
          </rPr>
          <t>weiter zu beachten:</t>
        </r>
        <r>
          <rPr>
            <sz val="10"/>
            <color rgb="FF000000"/>
            <rFont val="Calibri"/>
            <family val="2"/>
          </rPr>
          <t xml:space="preserve">
</t>
        </r>
        <r>
          <rPr>
            <sz val="10"/>
            <color rgb="FF000000"/>
            <rFont val="Calibri"/>
            <family val="2"/>
          </rPr>
          <t xml:space="preserve">- Sofern aus dem Subcontracting ein immaterieller Wert (z.B. Software) entsteht, kann dies unter Umständen zu einem Investitionsbedarf führen (siehe auch Kasten Investition).
</t>
        </r>
        <r>
          <rPr>
            <sz val="10"/>
            <color rgb="FF000000"/>
            <rFont val="Calibri"/>
            <family val="2"/>
          </rPr>
          <t xml:space="preserve">- Ob ein immaterieller Wert entsteht, hängt von verschiedenen Faktoren ab und muss die Finanzabteilung der betroffenen Hochschule klären.
</t>
        </r>
        <r>
          <rPr>
            <sz val="10"/>
            <color rgb="FF000000"/>
            <rFont val="Calibri"/>
            <family val="2"/>
          </rPr>
          <t xml:space="preserve"> 
</t>
        </r>
      </text>
    </comment>
    <comment ref="A44" authorId="0" shapeId="0" xr:uid="{B8678477-50A1-8348-A98E-8587BC2FAFD3}">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(33-37)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49 von den Projektkosten abgezogen.</t>
        </r>
      </text>
    </comment>
    <comment ref="A52" authorId="0" shapeId="0" xr:uid="{AB4B33EF-E3EA-1B44-9283-32B0924B7170}">
      <text>
        <r>
          <rPr>
            <b/>
            <sz val="10"/>
            <color rgb="FF000000"/>
            <rFont val="+mn-lt"/>
            <charset val="1"/>
          </rPr>
          <t xml:space="preserve">Geräte / Anlagen:
</t>
        </r>
        <r>
          <rPr>
            <b/>
            <sz val="10"/>
            <color rgb="FF000000"/>
            <rFont val="+mn-lt"/>
            <charset val="1"/>
          </rPr>
          <t xml:space="preserve">
</t>
        </r>
        <r>
          <rPr>
            <b/>
            <sz val="10"/>
            <color rgb="FF000000"/>
            <rFont val="+mn-lt"/>
            <charset val="1"/>
          </rPr>
          <t xml:space="preserve">Erläuterungen:
</t>
        </r>
        <r>
          <rPr>
            <sz val="10"/>
            <color rgb="FF000000"/>
            <rFont val="+mn-lt"/>
            <charset val="1"/>
          </rPr>
          <t xml:space="preserve">in diesen Zeilen können Ausgaben für Geräte, Anlagen &amp; Infrastrukturen angegeben werden.
</t>
        </r>
        <r>
          <rPr>
            <i/>
            <sz val="10"/>
            <color rgb="FF000000"/>
            <rFont val="+mn-lt"/>
            <charset val="1"/>
          </rPr>
          <t xml:space="preserve">Definition Anlage:
</t>
        </r>
        <r>
          <rPr>
            <sz val="10"/>
            <color rgb="FF000000"/>
            <rFont val="+mn-lt"/>
            <charset val="1"/>
          </rPr>
          <t xml:space="preserve">Identifizierbarer Wert; durchsetzbare Verfügungsrechte; Nutzen &gt; 1 Jahr; belegbare Herstellkosten.
</t>
        </r>
        <r>
          <rPr>
            <i/>
            <sz val="10"/>
            <color rgb="FF000000"/>
            <rFont val="+mn-lt"/>
            <charset val="1"/>
          </rPr>
          <t xml:space="preserve">
</t>
        </r>
        <r>
          <rPr>
            <b/>
            <sz val="10"/>
            <color rgb="FF000000"/>
            <rFont val="+mn-lt"/>
            <charset val="1"/>
          </rPr>
          <t xml:space="preserve">Beispiele:
</t>
        </r>
        <r>
          <rPr>
            <i/>
            <sz val="10"/>
            <color rgb="FF000000"/>
            <rFont val="+mn-lt"/>
            <charset val="1"/>
          </rPr>
          <t xml:space="preserve">Beispiele materielle Anlagen: </t>
        </r>
        <r>
          <rPr>
            <sz val="10"/>
            <color rgb="FF000000"/>
            <rFont val="+mn-lt"/>
            <charset val="1"/>
          </rPr>
          <t xml:space="preserve">Hardware, Fahrzeuge, Mobilien etc.;
</t>
        </r>
        <r>
          <rPr>
            <i/>
            <sz val="10"/>
            <color rgb="FF000000"/>
            <rFont val="+mn-lt"/>
            <charset val="1"/>
          </rPr>
          <t xml:space="preserve">Beispiele immaterielle Anlagen: </t>
        </r>
        <r>
          <rPr>
            <sz val="10"/>
            <color rgb="FF000000"/>
            <rFont val="+mn-lt"/>
            <charset val="1"/>
          </rPr>
          <t xml:space="preserve">Software, Lizenzen, Patente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 Anlagen ab einem Beschaffungswert über 10 TCHF (UZH) resp. 50 TCHF (übrige HS) sind aktivierungspflichtig und somit </t>
        </r>
        <r>
          <rPr>
            <i/>
            <sz val="10"/>
            <color rgb="FF000000"/>
            <rFont val="+mn-lt"/>
            <charset val="1"/>
          </rPr>
          <t>nicht berechtigt für einen Bezug vom DIZH Sonderkredit.</t>
        </r>
        <r>
          <rPr>
            <sz val="10"/>
            <color rgb="FF000000"/>
            <rFont val="+mn-lt"/>
            <charset val="1"/>
          </rPr>
          <t xml:space="preserve">
</t>
        </r>
        <r>
          <rPr>
            <sz val="10"/>
            <color rgb="FF000000"/>
            <rFont val="+mn-lt"/>
            <charset val="1"/>
          </rPr>
          <t xml:space="preserve">- Sammelbestellungen von Anlagen unter 10 TCHF pro Stk sind ab einem Gesamtwert von 50 TCHF aktivierungspflichtig (UZH).
</t>
        </r>
        <r>
          <rPr>
            <sz val="10"/>
            <color rgb="FF000000"/>
            <rFont val="+mn-lt"/>
            <charset val="1"/>
          </rPr>
          <t xml:space="preserve">- Sobald eine Anlage aktivierungspflichtig ist, muss diese HS-intern beschafft werden.
</t>
        </r>
        <r>
          <rPr>
            <sz val="10"/>
            <color rgb="FF000000"/>
            <rFont val="+mn-lt"/>
            <charset val="1"/>
          </rPr>
          <t xml:space="preserve">- Daraus resultierende Abschreibungen dürfen </t>
        </r>
        <r>
          <rPr>
            <b/>
            <sz val="10"/>
            <color rgb="FF000000"/>
            <rFont val="+mn-lt"/>
            <charset val="1"/>
          </rPr>
          <t>nicht</t>
        </r>
        <r>
          <rPr>
            <sz val="10"/>
            <color rgb="FF000000"/>
            <rFont val="+mn-lt"/>
            <charset val="1"/>
          </rPr>
          <t xml:space="preserve"> für einen Sonderkredit Bezug hinzugezogen werden. 
</t>
        </r>
        <r>
          <rPr>
            <sz val="10"/>
            <color rgb="FF000000"/>
            <rFont val="+mn-lt"/>
            <charset val="1"/>
          </rPr>
          <t xml:space="preserve">
</t>
        </r>
        <r>
          <rPr>
            <sz val="10"/>
            <color rgb="FF000000"/>
            <rFont val="+mn-lt"/>
            <charset val="1"/>
          </rPr>
          <t xml:space="preserve">--&gt; Anlagen mit einem Beschaffungswert unterhalb dieser Aktivierungsgrenzen sind für das Projekt und somit für den DIZH Sonderkredit berechtigt.
</t>
        </r>
        <r>
          <rPr>
            <sz val="10"/>
            <color rgb="FF000000"/>
            <rFont val="+mn-lt"/>
            <charset val="1"/>
          </rPr>
          <t xml:space="preserve">
</t>
        </r>
        <r>
          <rPr>
            <sz val="10"/>
            <color rgb="FF000000"/>
            <rFont val="+mn-lt"/>
            <charset val="1"/>
          </rPr>
          <t xml:space="preserve">TIPP: Wenn Anlagen für ein Projekt benötigt werden, sollte vorgängig intern geklärt werden, ob die Anlage bereits HS-intern verfügbar ist.
</t>
        </r>
        <r>
          <rPr>
            <sz val="10"/>
            <color rgb="FF000000"/>
            <rFont val="+mn-lt"/>
            <charset val="1"/>
          </rPr>
          <t xml:space="preserve"> 
</t>
        </r>
        <r>
          <rPr>
            <sz val="10"/>
            <color rgb="FF000000"/>
            <rFont val="+mn-lt"/>
            <charset val="1"/>
          </rPr>
          <t xml:space="preserve"> 
</t>
        </r>
        <r>
          <rPr>
            <b/>
            <sz val="10"/>
            <color rgb="FF000000"/>
            <rFont val="+mn-lt"/>
            <charset val="1"/>
          </rPr>
          <t xml:space="preserve">
</t>
        </r>
        <r>
          <rPr>
            <b/>
            <sz val="10"/>
            <color rgb="FF000000"/>
            <rFont val="+mn-lt"/>
            <charset val="1"/>
          </rPr>
          <t> </t>
        </r>
        <r>
          <rPr>
            <sz val="10"/>
            <color rgb="FF000000"/>
            <rFont val="+mn-lt"/>
            <charset val="1"/>
          </rPr>
          <t xml:space="preserve">
</t>
        </r>
      </text>
    </comment>
    <comment ref="A54" authorId="0" shapeId="0" xr:uid="{37335A40-3575-2F41-ABC6-3B6AC9A7E679}">
      <text>
        <r>
          <rPr>
            <b/>
            <sz val="10"/>
            <color rgb="FF000000"/>
            <rFont val="Tahoma"/>
            <family val="2"/>
          </rPr>
          <t xml:space="preserve">DIREKTE PROJEKTKOSTEN (mit PP):
</t>
        </r>
        <r>
          <rPr>
            <b/>
            <sz val="10"/>
            <color rgb="FF000000"/>
            <rFont val="Tahoma"/>
            <family val="2"/>
          </rPr>
          <t xml:space="preserve">
</t>
        </r>
        <r>
          <rPr>
            <sz val="10"/>
            <color rgb="FF000000"/>
            <rFont val="Tahoma"/>
            <family val="2"/>
          </rPr>
          <t>Das Total aller direkter Projektosten - inklusive dem Anteil der Praxispartner.</t>
        </r>
      </text>
    </comment>
    <comment ref="A55" authorId="0" shapeId="0" xr:uid="{23916EE3-B4C0-A64C-9FBF-1BCCE02F9F92}">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(33-37)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49 von den Projektkosten abgezogen.</t>
        </r>
      </text>
    </comment>
    <comment ref="A56" authorId="0" shapeId="0" xr:uid="{832B73C9-8353-644F-AF5B-826E45D87CA8}">
      <text>
        <r>
          <rPr>
            <b/>
            <sz val="10"/>
            <color rgb="FF000000"/>
            <rFont val="Tahoma"/>
            <family val="2"/>
          </rPr>
          <t xml:space="preserve">DIREKTE PROJEKTKOSTEN (ohne PP):
</t>
        </r>
        <r>
          <rPr>
            <b/>
            <sz val="10"/>
            <color rgb="FF000000"/>
            <rFont val="Tahoma"/>
            <family val="2"/>
          </rPr>
          <t xml:space="preserve">
</t>
        </r>
        <r>
          <rPr>
            <sz val="10"/>
            <color rgb="FF000000"/>
            <rFont val="Tahoma"/>
            <family val="2"/>
          </rPr>
          <t>Das Total aller direkter Projektosten nach Abzug des Anteils der Praxispartner. Dieses Total ist relevant für das DIZH Projekt und darauf wird die Projekt-Finanzierung abgeleitet.</t>
        </r>
      </text>
    </comment>
    <comment ref="A58" authorId="0" shapeId="0" xr:uid="{87E4C6B3-C835-D64A-8F16-CF856896C3B7}">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A61" authorId="0" shapeId="0" xr:uid="{0B3E3B31-C80B-5845-8CA3-F4BCF899C31F}">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1) Beantragte DIZH Gelder müssen mit mindestens 50% Eigenleistungs-Anteil gedeckt sein (siehe Auszug aus Konzept).
</t>
        </r>
        <r>
          <rPr>
            <sz val="10"/>
            <color rgb="FF000000"/>
            <rFont val="+mn-lt"/>
            <charset val="1"/>
          </rPr>
          <t xml:space="preserve">2) Es dürfen maximal 250 TCHF vom DIZH Sonderkredit beantragt werden.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68" authorId="0" shapeId="0" xr:uid="{82135FB6-9A91-C443-BD5D-9BA88CA4C11A}">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E68" authorId="0" shapeId="0" xr:uid="{7C7DAC8B-C4FD-C14A-826E-9A95201C979B}">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F68" authorId="0" shapeId="0" xr:uid="{4E028D28-F208-AF42-AA12-2A2D7A1DD96D}">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H68" authorId="0" shapeId="0" xr:uid="{34D8E87C-550F-624E-9770-2F53C8CDDFC9}">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I68" authorId="0" shapeId="0" xr:uid="{380987F7-A473-C74A-9551-28CE168FFB7A}">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K68" authorId="0" shapeId="0" xr:uid="{BCB05A66-1CA5-AF4C-9013-9553FBB98E89}">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L68" authorId="0" shapeId="0" xr:uid="{72FE43AC-0158-3D46-8696-42CCDA88D93B}">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N68" authorId="0" shapeId="0" xr:uid="{70639094-8845-FE4D-8652-541D140B3ECB}">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O68" authorId="0" shapeId="0" xr:uid="{83624341-369D-9844-B114-AE4ACBAB0868}">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C69" authorId="0" shapeId="0" xr:uid="{E0D4C381-4B7E-BF4A-93FB-7BC304D9058D}">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F69" authorId="0" shapeId="0" xr:uid="{9E0A1D35-EEFB-CE42-BD01-4BD005BD967B}">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I69" authorId="0" shapeId="0" xr:uid="{4D80EBEA-6B19-2644-848C-F41D41F96752}">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L69" authorId="0" shapeId="0" xr:uid="{32FB3D72-34CB-8642-A78E-A13785170E26}">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O69" authorId="0" shapeId="0" xr:uid="{D1D91186-B42F-2644-97DD-94800D29A233}">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A75" authorId="0" shapeId="0" xr:uid="{91D0815B-BD29-7F4A-BFD4-2F4645DE0EA3}">
      <text>
        <r>
          <rPr>
            <b/>
            <sz val="10"/>
            <color rgb="FF000000"/>
            <rFont val="Tahoma"/>
            <family val="2"/>
          </rPr>
          <t xml:space="preserve">Auflösung von Reserven:
</t>
        </r>
        <r>
          <rPr>
            <sz val="10"/>
            <color rgb="FF000000"/>
            <rFont val="Tahoma"/>
            <family val="2"/>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Calibri"/>
            <family val="2"/>
          </rPr>
          <t xml:space="preserve">
</t>
        </r>
        <r>
          <rPr>
            <sz val="10"/>
            <color rgb="FF000000"/>
            <rFont val="Calibri"/>
            <family val="2"/>
          </rPr>
          <t xml:space="preserve">- wird an der UZH nur für bereits bestehende Finanzierungen/DSI-Förderlinie verwendet, die bereits existierten bevor der KRB beschlossen wurde (z.B. die DSI-Professuren); 
</t>
        </r>
        <r>
          <rPr>
            <sz val="10"/>
            <color rgb="FF000000"/>
            <rFont val="Calibri"/>
            <family val="2"/>
          </rPr>
          <t xml:space="preserve">- für neue Calls nicht anwendbar </t>
        </r>
      </text>
    </comment>
    <comment ref="A81" authorId="0" shapeId="0" xr:uid="{81307A34-35C2-E846-8A66-983D7C1781AF}">
      <text>
        <r>
          <rPr>
            <b/>
            <sz val="10"/>
            <color rgb="FF000000"/>
            <rFont val="+mn-lt"/>
            <charset val="1"/>
          </rPr>
          <t xml:space="preserve">Umschichtung aus bestehenden Erträgen
</t>
        </r>
        <r>
          <rPr>
            <b/>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i/>
            <sz val="10"/>
            <color rgb="FF000000"/>
            <rFont val="+mn-lt"/>
            <charset val="1"/>
          </rPr>
          <t>a) Cash-Leistungen (verfügbares Geld um bestimmte Ausgaben tätigen zu können): </t>
        </r>
        <r>
          <rPr>
            <sz val="10"/>
            <color rgb="FF000000"/>
            <rFont val="+mn-lt"/>
            <charset val="1"/>
          </rPr>
          <t xml:space="preserve">
</t>
        </r>
        <r>
          <rPr>
            <sz val="10"/>
            <color rgb="FF000000"/>
            <rFont val="+mn-lt"/>
            <charset val="1"/>
          </rPr>
          <t xml:space="preserve">- Freie universitäre Mittel des Lehrstuhls bzw. des Instituts (no earmarked funds) als Cash
</t>
        </r>
        <r>
          <rPr>
            <sz val="10"/>
            <color rgb="FF000000"/>
            <rFont val="+mn-lt"/>
            <charset val="1"/>
          </rPr>
          <t xml:space="preserve">
</t>
        </r>
        <r>
          <rPr>
            <sz val="10"/>
            <color rgb="FF000000"/>
            <rFont val="+mn-lt"/>
            <charset val="1"/>
          </rPr>
          <t xml:space="preserve">
</t>
        </r>
        <r>
          <rPr>
            <i/>
            <sz val="10"/>
            <color rgb="FF000000"/>
            <rFont val="+mn-lt"/>
            <charset val="1"/>
          </rPr>
          <t xml:space="preserve">b) in-kind-Leistungen (eine bereits laufende Anstellung die möglicherweise auf das Projeke umgebucht werden kann):
</t>
        </r>
        <r>
          <rPr>
            <sz val="10"/>
            <color rgb="FF000000"/>
            <rFont val="+mn-lt"/>
            <charset val="1"/>
          </rPr>
          <t xml:space="preserve">- Personaleinsatz von Personen (Doktoranden, Post-Docs, Assistenten) bezahlt aus freien Mitteln des Lehrstuhls bzw. des Instituts;
</t>
        </r>
        <r>
          <rPr>
            <sz val="10"/>
            <color rgb="FF000000"/>
            <rFont val="+mn-lt"/>
            <charset val="1"/>
          </rPr>
          <t xml:space="preserve">Monetarisiert durch jeweiligen Stundenansatz, wird vom jeweiligen Vorgesetzten bestätigt oder auch hinterlegtem Kostensplit auf das DIZH-Projekt
</t>
        </r>
        <r>
          <rPr>
            <sz val="10"/>
            <color rgb="FF000000"/>
            <rFont val="+mn-lt"/>
            <charset val="1"/>
          </rPr>
          <t xml:space="preserve">
</t>
        </r>
        <r>
          <rPr>
            <sz val="10"/>
            <color rgb="FF000000"/>
            <rFont val="+mn-lt"/>
            <charset val="1"/>
          </rPr>
          <t xml:space="preserve">- Arbeitsleistung des Lehrstuhlinhabers/Professors (sofern es keine Drittmittelprofessur ist oder weiterverrechnet wird);
</t>
        </r>
        <r>
          <rPr>
            <sz val="10"/>
            <color rgb="FF000000"/>
            <rFont val="+mn-lt"/>
            <charset val="1"/>
          </rPr>
          <t xml:space="preserve">Monetarisiert durch jeweiligen Stundenansatz, wird durch Antragsteller selbst bestätigt </t>
        </r>
      </text>
    </comment>
    <comment ref="A87" authorId="0" shapeId="0" xr:uid="{B8102C46-0778-C543-A52D-E12BD92E16C6}">
      <text>
        <r>
          <rPr>
            <b/>
            <sz val="10"/>
            <color rgb="FF000000"/>
            <rFont val="+mn-lt"/>
            <charset val="1"/>
          </rPr>
          <t xml:space="preserve">Neueinwerbung von Drittmitteln
</t>
        </r>
        <r>
          <rPr>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sz val="10"/>
            <color rgb="FF000000"/>
            <rFont val="+mn-lt"/>
            <charset val="1"/>
          </rPr>
          <t xml:space="preserve">Es wird jeweils das gesamte Drittmittel berücksichtigt (bzw. alle darauf verbuchten Ausgaben, sei es Betriebs- oder Personalaufwand).
</t>
        </r>
        <r>
          <rPr>
            <sz val="10"/>
            <color rgb="FF000000"/>
            <rFont val="+mn-lt"/>
            <charset val="1"/>
          </rPr>
          <t xml:space="preserve">Folgende Drittmittel können verwendet werden:
</t>
        </r>
        <r>
          <rPr>
            <sz val="10"/>
            <color rgb="FF000000"/>
            <rFont val="+mn-lt"/>
            <charset val="1"/>
          </rPr>
          <t xml:space="preserve">
</t>
        </r>
        <r>
          <rPr>
            <sz val="10"/>
            <color rgb="FF000000"/>
            <rFont val="+mn-lt"/>
            <charset val="1"/>
          </rPr>
          <t xml:space="preserve">- Drittmittel (no earmarked funds) mit direktem Bezug zum Projektthema (gemäss DIZH-Reglement).
</t>
        </r>
        <r>
          <rPr>
            <sz val="10"/>
            <color rgb="FF000000"/>
            <rFont val="+mn-lt"/>
            <charset val="1"/>
          </rPr>
          <t xml:space="preserve">- Drittmittel, die von Projektpartnern (z.B. Cashbeiträge von Praxispartnern) zur Verfügung gestellt werden und auf einem UZH-Drittmittelkonto landen.
</t>
        </r>
        <r>
          <rPr>
            <sz val="10"/>
            <color rgb="FF000000"/>
            <rFont val="+mn-lt"/>
            <charset val="1"/>
          </rPr>
          <t xml:space="preserve">- Drittmittel, bei denen der Geldgeber einer Umwidmung zugestimmt hat.
</t>
        </r>
        <r>
          <rPr>
            <sz val="10"/>
            <color rgb="FF000000"/>
            <rFont val="+mn-lt"/>
            <charset val="1"/>
          </rPr>
          <t xml:space="preserve">
</t>
        </r>
        <r>
          <rPr>
            <sz val="10"/>
            <color rgb="FF000000"/>
            <rFont val="+mn-lt"/>
            <charset val="1"/>
          </rPr>
          <t xml:space="preserve">
</t>
        </r>
        <r>
          <rPr>
            <sz val="10"/>
            <color rgb="FF000000"/>
            <rFont val="+mn-lt"/>
            <charset val="1"/>
          </rPr>
          <t xml:space="preserve">Soll nur ein (teilweiser) Personaleinsatz von drittmittelfinanzierten Personen und nicht das gesamte Drittmittel berücksichtigt werden, gibt es folgende Möglichkeiten:
</t>
        </r>
        <r>
          <rPr>
            <sz val="10"/>
            <color rgb="FF000000"/>
            <rFont val="+mn-lt"/>
            <charset val="1"/>
          </rPr>
          <t xml:space="preserve">
</t>
        </r>
        <r>
          <rPr>
            <sz val="10"/>
            <color rgb="FF000000"/>
            <rFont val="+mn-lt"/>
            <charset val="1"/>
          </rPr>
          <t xml:space="preserve">- Personaleinsatz von Personen (Doktoranden, Post-Docs, Assistenten) bezahlt aus Drittmittel mit direktem Bezug zum Projektthema;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Personen (Doktoranden, Post-Docs, Assistenten) bezahlt aus Drittmittel, bei denen der Geldgeber einer Umwidmung zugestimmt hat;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(Stiftungs-/Drittmittel) Professuren; der Geldgeber muss der Umwidmung zugestimmt haben, sofern nicht bereits in der Stiftungsvereinbarung etc geregelt:
</t>
        </r>
        <r>
          <rPr>
            <sz val="10"/>
            <color rgb="FF000000"/>
            <rFont val="+mn-lt"/>
            <charset val="1"/>
          </rPr>
          <t xml:space="preserve">Monetarisiert durch jeweiligen Stundenansatz, wird vom jeweiligen Vorgesetzten bestätigt </t>
        </r>
      </text>
    </comment>
    <comment ref="B88" authorId="0" shapeId="0" xr:uid="{A0B6C625-93A5-534E-A463-70706980BF12}">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und Investitionsbedarf. Dies entsprcht der Gesamtsumme des Finanzierung-Bedarfes der Hochschule.
</t>
        </r>
      </text>
    </comment>
    <comment ref="E88" authorId="0" shapeId="0" xr:uid="{87A93C93-556D-8B4C-BE93-0A0EE27FF53F}">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und Investitionsbedarf. Dies entsprcht der Gesamtsumme des Finanzierung-Bedarfes der Hochschule.
</t>
        </r>
      </text>
    </comment>
    <comment ref="H88" authorId="0" shapeId="0" xr:uid="{313D1886-48E6-AA4F-A360-93785D0AD5B3}">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und Investitionsbedarf. Dies entsprcht der Gesamtsumme des Finanzierung-Bedarfes der Hochschule.
</t>
        </r>
      </text>
    </comment>
    <comment ref="K88" authorId="0" shapeId="0" xr:uid="{ABA2EB47-7142-5743-A87D-86E62BA22A2F}">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und Investitionsbedarf. Dies entsprcht der Gesamtsumme des Finanzierung-Bedarfes der Hochschule.
</t>
        </r>
      </text>
    </comment>
    <comment ref="N88" authorId="0" shapeId="0" xr:uid="{CF73B553-4F5C-B04D-9084-8DD0ED64BF62}">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und Investitionsbedarf. Dies entsprcht der Gesamtsumme des Finanzierung-Bedarfes der Hochschule.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19" authorId="0" shapeId="0" xr:uid="{32EB6202-B59C-E84E-AA15-3133E102E4BB}">
      <text>
        <r>
          <rPr>
            <b/>
            <sz val="10"/>
            <color rgb="FF000000"/>
            <rFont val="+mn-lt"/>
            <charset val="1"/>
          </rPr>
          <t>KALKULATION PERSONALKOSTEN:</t>
        </r>
        <r>
          <rPr>
            <sz val="10"/>
            <color rgb="FF000000"/>
            <rFont val="+mn-lt"/>
            <charset val="1"/>
          </rPr>
          <t xml:space="preserve">
</t>
        </r>
        <r>
          <rPr>
            <sz val="10"/>
            <color rgb="FF000000"/>
            <rFont val="+mn-lt"/>
            <charset val="1"/>
          </rPr>
          <t xml:space="preserve">
</t>
        </r>
        <r>
          <rPr>
            <sz val="10"/>
            <color rgb="FF000000"/>
            <rFont val="+mn-lt"/>
            <charset val="1"/>
          </rPr>
          <t xml:space="preserve">es gibt zwei Angehensweise die Personalkosten zu ermitteln:
</t>
        </r>
        <r>
          <rPr>
            <sz val="10"/>
            <color rgb="FF000000"/>
            <rFont val="+mn-lt"/>
            <charset val="1"/>
          </rPr>
          <t xml:space="preserve">
</t>
        </r>
        <r>
          <rPr>
            <sz val="10"/>
            <color rgb="FF000000"/>
            <rFont val="+mn-lt"/>
            <charset val="1"/>
          </rPr>
          <t xml:space="preserve">1) im separeten Blatt "Personalkosten" sind pro Hochschule kalkulatorische Kostensätze nach Personal-Kategorien hinterlegt. Dazu muss der Beschäftigungsgrad in % und die Anzahl Monate eingefügt werden. Daraus werden anteilige Personalkosten kalkuliert. Diese werden direkt in die Projekt-Kalkulation übernommen (Zeilen 8 bis 11).
</t>
        </r>
        <r>
          <rPr>
            <sz val="10"/>
            <color rgb="FF000000"/>
            <rFont val="+mn-lt"/>
            <charset val="1"/>
          </rPr>
          <t xml:space="preserve">
</t>
        </r>
        <r>
          <rPr>
            <sz val="10"/>
            <color rgb="FF000000"/>
            <rFont val="+mn-lt"/>
            <charset val="1"/>
          </rPr>
          <t xml:space="preserve">--&gt; im Blatt "Personalkosten" gibt es eine ausführliche Anleitung.
</t>
        </r>
        <r>
          <rPr>
            <sz val="10"/>
            <color rgb="FF000000"/>
            <rFont val="+mn-lt"/>
            <charset val="1"/>
          </rPr>
          <t xml:space="preserve">
</t>
        </r>
        <r>
          <rPr>
            <sz val="10"/>
            <color rgb="FF000000"/>
            <rFont val="+mn-lt"/>
            <charset val="1"/>
          </rPr>
          <t xml:space="preserve">2) Alternativ können die Personalkosten auch manuell eingebeben werden in den Zeilen 12 bis 15 (unbedigt die Kosten in der betreffenden Hochschule Spalte eingeben). Damit die Kosten nachvollziehbar sind, können in den Kommentarspalten Details angegeben werden.
</t>
        </r>
        <r>
          <rPr>
            <sz val="10"/>
            <color rgb="FF000000"/>
            <rFont val="+mn-lt"/>
            <charset val="1"/>
          </rPr>
          <t xml:space="preserve">
</t>
        </r>
        <r>
          <rPr>
            <sz val="10"/>
            <color rgb="FF000000"/>
            <rFont val="+mn-lt"/>
            <charset val="1"/>
          </rPr>
          <t xml:space="preserve">
</t>
        </r>
        <r>
          <rPr>
            <b/>
            <sz val="10"/>
            <color rgb="FF000000"/>
            <rFont val="+mn-lt"/>
            <charset val="1"/>
          </rPr>
          <t>Ergänzung</t>
        </r>
        <r>
          <rPr>
            <sz val="10"/>
            <color rgb="FF000000"/>
            <rFont val="+mn-lt"/>
            <charset val="1"/>
          </rPr>
          <t xml:space="preserve">:
</t>
        </r>
        <r>
          <rPr>
            <sz val="10"/>
            <color rgb="FF000000"/>
            <rFont val="+mn-lt"/>
            <charset val="1"/>
          </rPr>
          <t xml:space="preserve">- Bruttojahreslohn-Methode: Personalkosten ergeben sich im prozentualen Verhältnis zur Projektinvolvierung.
</t>
        </r>
        <r>
          <rPr>
            <sz val="10"/>
            <color rgb="FF000000"/>
            <rFont val="+mn-lt"/>
            <charset val="1"/>
          </rPr>
          <t xml:space="preserve">
</t>
        </r>
        <r>
          <rPr>
            <sz val="10"/>
            <color rgb="FF000000"/>
            <rFont val="+mn-lt"/>
            <charset val="1"/>
          </rPr>
          <t xml:space="preserve">- Methode "Kalkulatorische Stundensätze": Entweder Maximaltarif für Personalkosten bei Innovationsprojekten der Innosuisse oder Interne Kostensätze der jeweiligen Hochschule.
</t>
        </r>
        <r>
          <rPr>
            <sz val="10"/>
            <color rgb="FF000000"/>
            <rFont val="+mn-lt"/>
            <charset val="1"/>
          </rPr>
          <t xml:space="preserve">
</t>
        </r>
        <r>
          <rPr>
            <sz val="10"/>
            <color rgb="FF000000"/>
            <rFont val="+mn-lt"/>
            <charset val="1"/>
          </rPr>
          <t xml:space="preserve">
</t>
        </r>
      </text>
    </comment>
    <comment ref="A27" authorId="0" shapeId="0" xr:uid="{C4437106-32BF-7647-AFF8-76D1FB515DF1}">
      <text>
        <r>
          <rPr>
            <b/>
            <sz val="10"/>
            <color rgb="FF000000"/>
            <rFont val="+mn-lt"/>
            <charset val="1"/>
          </rPr>
          <t>VORGABEN FÜR ANRECHENBARE SACHKOSTEN</t>
        </r>
        <r>
          <rPr>
            <sz val="10"/>
            <color rgb="FF000000"/>
            <rFont val="+mn-lt"/>
            <charset val="1"/>
          </rPr>
          <t xml:space="preserve">
</t>
        </r>
        <r>
          <rPr>
            <sz val="10"/>
            <color rgb="FF000000"/>
            <rFont val="+mn-lt"/>
            <charset val="1"/>
          </rPr>
          <t xml:space="preserve">
</t>
        </r>
        <r>
          <rPr>
            <sz val="10"/>
            <color rgb="FF000000"/>
            <rFont val="+mn-lt"/>
            <charset val="1"/>
          </rPr>
          <t xml:space="preserve">Alle Felder in Spalte A (Zeilen 18 bis 28) können beliebig überschrieben und bezeichnet werden. Bitte möglichst genaue und gut nachvollziehbare Bezeichnungen angeben.
</t>
        </r>
        <r>
          <rPr>
            <sz val="10"/>
            <color rgb="FF000000"/>
            <rFont val="+mn-lt"/>
            <charset val="1"/>
          </rPr>
          <t xml:space="preserve">
</t>
        </r>
        <r>
          <rPr>
            <b/>
            <sz val="10"/>
            <color rgb="FF000000"/>
            <rFont val="+mn-lt"/>
            <charset val="1"/>
          </rPr>
          <t>Beispiele:</t>
        </r>
        <r>
          <rPr>
            <sz val="10"/>
            <color rgb="FF000000"/>
            <rFont val="+mn-lt"/>
            <charset val="1"/>
          </rPr>
          <t xml:space="preserve">
</t>
        </r>
        <r>
          <rPr>
            <sz val="10"/>
            <color rgb="FF000000"/>
            <rFont val="+mn-lt"/>
            <charset val="1"/>
          </rPr>
          <t xml:space="preserve">Spesen: z.B. Reisekosten für Konferenzbesuche, Kosten für Einladen von Referenten an Workshops, Kosten für Catering oder andere Verpflegung etc.
</t>
        </r>
        <r>
          <rPr>
            <sz val="10"/>
            <color rgb="FF000000"/>
            <rFont val="+mn-lt"/>
            <charset val="1"/>
          </rPr>
          <t xml:space="preserve">Open Access Kosten, Mietkosten, Versicherungen, Werbe-Kosten, Druckkosten etc.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1) es gibt keine Schwellenwerte für anrechenbare Sachkosten.
</t>
        </r>
        <r>
          <rPr>
            <sz val="10"/>
            <color rgb="FF000000"/>
            <rFont val="+mn-lt"/>
            <charset val="1"/>
          </rPr>
          <t xml:space="preserve">2) Kosten können nur angerechnet werden, wenn sie im Rahmen des Gesuchs bewilligt wurden und für die Realisierung des Projekts unabdingbar sind.
</t>
        </r>
        <r>
          <rPr>
            <sz val="10"/>
            <color rgb="FF000000"/>
            <rFont val="+mn-lt"/>
            <charset val="1"/>
          </rPr>
          <t xml:space="preserve">3) Nur Kosten angeben, welche nachvollziehbar sind.
</t>
        </r>
        <r>
          <rPr>
            <sz val="10"/>
            <color rgb="FF000000"/>
            <rFont val="+mn-lt"/>
            <charset val="1"/>
          </rPr>
          <t xml:space="preserve">4) Keine Reserveposten aufbauen! </t>
        </r>
      </text>
    </comment>
    <comment ref="A34" authorId="0" shapeId="0" xr:uid="{C40CF758-4475-ED42-A45C-B3A8FAAC2DF6}">
      <text>
        <r>
          <rPr>
            <b/>
            <sz val="10"/>
            <color rgb="FF000000"/>
            <rFont val="Calibri"/>
            <family val="2"/>
          </rPr>
          <t xml:space="preserve">Vorgaben für Subcontracting:
</t>
        </r>
        <r>
          <rPr>
            <sz val="10"/>
            <color rgb="FF000000"/>
            <rFont val="Calibri"/>
            <family val="2"/>
          </rPr>
          <t xml:space="preserve">
</t>
        </r>
        <r>
          <rPr>
            <b/>
            <sz val="10"/>
            <color rgb="FF000000"/>
            <rFont val="Calibri"/>
            <family val="2"/>
          </rPr>
          <t>Erläuterungen</t>
        </r>
        <r>
          <rPr>
            <sz val="10"/>
            <color rgb="FF000000"/>
            <rFont val="Calibri"/>
            <family val="2"/>
          </rPr>
          <t xml:space="preserve">:
</t>
        </r>
        <r>
          <rPr>
            <sz val="10"/>
            <color rgb="FF000000"/>
            <rFont val="Calibri"/>
            <family val="2"/>
          </rPr>
          <t xml:space="preserve">Ausgaben für Subcontracting Aufträge müssen von den Sachkosten getrennt werden.
</t>
        </r>
        <r>
          <rPr>
            <sz val="10"/>
            <color rgb="FF000000"/>
            <rFont val="Calibri"/>
            <family val="2"/>
          </rPr>
          <t xml:space="preserve">Ein Subcontractor ist typischwerweise eine externe Firma die für das DIZH Projekt eine Arbeit erledigt, die nicht Hochschul-intern erbracht werden kann.
</t>
        </r>
        <r>
          <rPr>
            <sz val="10"/>
            <color rgb="FF000000"/>
            <rFont val="Calibri"/>
            <family val="2"/>
          </rPr>
          <t xml:space="preserve">
</t>
        </r>
        <r>
          <rPr>
            <b/>
            <sz val="10"/>
            <color rgb="FF000000"/>
            <rFont val="Calibri"/>
            <family val="2"/>
          </rPr>
          <t xml:space="preserve">Beispiele: 
</t>
        </r>
        <r>
          <rPr>
            <sz val="10"/>
            <color rgb="FF000000"/>
            <rFont val="Calibri"/>
            <family val="2"/>
          </rPr>
          <t xml:space="preserve">Programmierungen, Beratungen, Erstellen Web-Auftritt, Event-Agenturen etc.
</t>
        </r>
        <r>
          <rPr>
            <b/>
            <sz val="10"/>
            <color rgb="FF000000"/>
            <rFont val="Calibri"/>
            <family val="2"/>
          </rPr>
          <t xml:space="preserve">
</t>
        </r>
        <r>
          <rPr>
            <b/>
            <sz val="10"/>
            <color rgb="FF000000"/>
            <rFont val="Calibri"/>
            <family val="2"/>
          </rPr>
          <t xml:space="preserve">Grundsatz:
</t>
        </r>
        <r>
          <rPr>
            <b/>
            <sz val="10"/>
            <color rgb="FF000000"/>
            <rFont val="Calibri"/>
            <family val="2"/>
          </rPr>
          <t xml:space="preserve">1) Höchstens 20% oder maximal 100 TCHF der Gesamtprojektkosten.
</t>
        </r>
        <r>
          <rPr>
            <sz val="10"/>
            <color rgb="FF000000"/>
            <rFont val="Calibri"/>
            <family val="2"/>
          </rPr>
          <t xml:space="preserve">2) Falls vorhanden, Offerten über die Kostenzusammensetzung beilegen, damit die angegebenen Kosten nachvollziehbar sind.
</t>
        </r>
        <r>
          <rPr>
            <sz val="10"/>
            <color rgb="FF000000"/>
            <rFont val="Calibri"/>
            <family val="2"/>
          </rPr>
          <t xml:space="preserve">3) Kosten können nur angerechnet werden, wenn sie im Rahmen des Gesuchs bewilligt wurden und für die Realisierung des Projekts unabdingbar sind.
</t>
        </r>
        <r>
          <rPr>
            <b/>
            <sz val="10"/>
            <color rgb="FF000000"/>
            <rFont val="Calibri"/>
            <family val="2"/>
          </rPr>
          <t xml:space="preserve">
</t>
        </r>
        <r>
          <rPr>
            <b/>
            <sz val="10"/>
            <color rgb="FF000000"/>
            <rFont val="Calibri"/>
            <family val="2"/>
          </rPr>
          <t>weiter zu beachten:</t>
        </r>
        <r>
          <rPr>
            <sz val="10"/>
            <color rgb="FF000000"/>
            <rFont val="Calibri"/>
            <family val="2"/>
          </rPr>
          <t xml:space="preserve">
</t>
        </r>
        <r>
          <rPr>
            <sz val="10"/>
            <color rgb="FF000000"/>
            <rFont val="Calibri"/>
            <family val="2"/>
          </rPr>
          <t xml:space="preserve">- Sofern aus dem Subcontracting ein immaterieller Wert (z.B. Software) entsteht, kann dies unter Umständen zu einem Investitionsbedarf führen (siehe auch Kasten Investition).
</t>
        </r>
        <r>
          <rPr>
            <sz val="10"/>
            <color rgb="FF000000"/>
            <rFont val="Calibri"/>
            <family val="2"/>
          </rPr>
          <t xml:space="preserve">- Ob ein immaterieller Wert entsteht, hängt von verschiedenen Faktoren ab und muss die Finanzabteilung der betroffenen Hochschule klären.
</t>
        </r>
        <r>
          <rPr>
            <sz val="10"/>
            <color rgb="FF000000"/>
            <rFont val="Calibri"/>
            <family val="2"/>
          </rPr>
          <t xml:space="preserve"> 
</t>
        </r>
      </text>
    </comment>
    <comment ref="A41" authorId="0" shapeId="0" xr:uid="{E5DA2EAE-E908-0F48-A918-B775D89AD2CC}">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(33-37)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49 von den Projektkosten abgezogen.</t>
        </r>
      </text>
    </comment>
    <comment ref="A49" authorId="0" shapeId="0" xr:uid="{D16B59CD-BE0A-D742-8223-B2999BBC9D3F}">
      <text>
        <r>
          <rPr>
            <b/>
            <sz val="10"/>
            <color rgb="FF000000"/>
            <rFont val="+mn-lt"/>
            <charset val="1"/>
          </rPr>
          <t xml:space="preserve">Geräte / Anlagen:
</t>
        </r>
        <r>
          <rPr>
            <b/>
            <sz val="10"/>
            <color rgb="FF000000"/>
            <rFont val="+mn-lt"/>
            <charset val="1"/>
          </rPr>
          <t xml:space="preserve">
</t>
        </r>
        <r>
          <rPr>
            <b/>
            <sz val="10"/>
            <color rgb="FF000000"/>
            <rFont val="+mn-lt"/>
            <charset val="1"/>
          </rPr>
          <t xml:space="preserve">Erläuterungen:
</t>
        </r>
        <r>
          <rPr>
            <sz val="10"/>
            <color rgb="FF000000"/>
            <rFont val="+mn-lt"/>
            <charset val="1"/>
          </rPr>
          <t xml:space="preserve">in diesen Zeilen können Ausgaben für Geräte, Anlagen &amp; Infrastrukturen angegeben werden.
</t>
        </r>
        <r>
          <rPr>
            <i/>
            <sz val="10"/>
            <color rgb="FF000000"/>
            <rFont val="+mn-lt"/>
            <charset val="1"/>
          </rPr>
          <t xml:space="preserve">Definition Anlage:
</t>
        </r>
        <r>
          <rPr>
            <sz val="10"/>
            <color rgb="FF000000"/>
            <rFont val="+mn-lt"/>
            <charset val="1"/>
          </rPr>
          <t xml:space="preserve">Identifizierbarer Wert; durchsetzbare Verfügungsrechte; Nutzen &gt; 1 Jahr; belegbare Herstellkosten.
</t>
        </r>
        <r>
          <rPr>
            <i/>
            <sz val="10"/>
            <color rgb="FF000000"/>
            <rFont val="+mn-lt"/>
            <charset val="1"/>
          </rPr>
          <t xml:space="preserve">
</t>
        </r>
        <r>
          <rPr>
            <b/>
            <sz val="10"/>
            <color rgb="FF000000"/>
            <rFont val="+mn-lt"/>
            <charset val="1"/>
          </rPr>
          <t xml:space="preserve">Beispiele:
</t>
        </r>
        <r>
          <rPr>
            <i/>
            <sz val="10"/>
            <color rgb="FF000000"/>
            <rFont val="+mn-lt"/>
            <charset val="1"/>
          </rPr>
          <t xml:space="preserve">Beispiele materielle Anlagen: </t>
        </r>
        <r>
          <rPr>
            <sz val="10"/>
            <color rgb="FF000000"/>
            <rFont val="+mn-lt"/>
            <charset val="1"/>
          </rPr>
          <t xml:space="preserve">Hardware, Fahrzeuge, Mobilien etc.;
</t>
        </r>
        <r>
          <rPr>
            <i/>
            <sz val="10"/>
            <color rgb="FF000000"/>
            <rFont val="+mn-lt"/>
            <charset val="1"/>
          </rPr>
          <t xml:space="preserve">Beispiele immaterielle Anlagen: </t>
        </r>
        <r>
          <rPr>
            <sz val="10"/>
            <color rgb="FF000000"/>
            <rFont val="+mn-lt"/>
            <charset val="1"/>
          </rPr>
          <t xml:space="preserve">Software, Lizenzen, Patente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 Anlagen ab einem Beschaffungswert über 10 TCHF (UZH) resp. 50 TCHF (übrige HS) sind aktivierungspflichtig und somit </t>
        </r>
        <r>
          <rPr>
            <i/>
            <sz val="10"/>
            <color rgb="FF000000"/>
            <rFont val="+mn-lt"/>
            <charset val="1"/>
          </rPr>
          <t>nicht berechtigt für einen Bezug vom DIZH Sonderkredit.</t>
        </r>
        <r>
          <rPr>
            <sz val="10"/>
            <color rgb="FF000000"/>
            <rFont val="+mn-lt"/>
            <charset val="1"/>
          </rPr>
          <t xml:space="preserve">
</t>
        </r>
        <r>
          <rPr>
            <sz val="10"/>
            <color rgb="FF000000"/>
            <rFont val="+mn-lt"/>
            <charset val="1"/>
          </rPr>
          <t xml:space="preserve">- Sammelbestellungen von Anlagen unter 10 TCHF pro Stk sind ab einem Gesamtwert von 50 TCHF aktivierungspflichtig (UZH).
</t>
        </r>
        <r>
          <rPr>
            <sz val="10"/>
            <color rgb="FF000000"/>
            <rFont val="+mn-lt"/>
            <charset val="1"/>
          </rPr>
          <t xml:space="preserve">- Sobald eine Anlage aktivierungspflichtig ist, muss diese HS-intern beschafft werden.
</t>
        </r>
        <r>
          <rPr>
            <sz val="10"/>
            <color rgb="FF000000"/>
            <rFont val="+mn-lt"/>
            <charset val="1"/>
          </rPr>
          <t xml:space="preserve">- Daraus resultierende Abschreibungen dürfen </t>
        </r>
        <r>
          <rPr>
            <b/>
            <sz val="10"/>
            <color rgb="FF000000"/>
            <rFont val="+mn-lt"/>
            <charset val="1"/>
          </rPr>
          <t>nicht</t>
        </r>
        <r>
          <rPr>
            <sz val="10"/>
            <color rgb="FF000000"/>
            <rFont val="+mn-lt"/>
            <charset val="1"/>
          </rPr>
          <t xml:space="preserve"> für einen Sonderkredit Bezug hinzugezogen werden. 
</t>
        </r>
        <r>
          <rPr>
            <sz val="10"/>
            <color rgb="FF000000"/>
            <rFont val="+mn-lt"/>
            <charset val="1"/>
          </rPr>
          <t xml:space="preserve">
</t>
        </r>
        <r>
          <rPr>
            <sz val="10"/>
            <color rgb="FF000000"/>
            <rFont val="+mn-lt"/>
            <charset val="1"/>
          </rPr>
          <t xml:space="preserve">--&gt; Anlagen mit einem Beschaffungswert unterhalb dieser Aktivierungsgrenzen sind für das Projekt und somit für den DIZH Sonderkredit berechtigt.
</t>
        </r>
        <r>
          <rPr>
            <sz val="10"/>
            <color rgb="FF000000"/>
            <rFont val="+mn-lt"/>
            <charset val="1"/>
          </rPr>
          <t xml:space="preserve">
</t>
        </r>
        <r>
          <rPr>
            <sz val="10"/>
            <color rgb="FF000000"/>
            <rFont val="+mn-lt"/>
            <charset val="1"/>
          </rPr>
          <t xml:space="preserve">TIPP: Wenn Anlagen für ein Projekt benötigt werden, sollte vorgängig intern geklärt werden, ob die Anlage bereits HS-intern verfügbar ist.
</t>
        </r>
        <r>
          <rPr>
            <sz val="10"/>
            <color rgb="FF000000"/>
            <rFont val="+mn-lt"/>
            <charset val="1"/>
          </rPr>
          <t xml:space="preserve"> 
</t>
        </r>
        <r>
          <rPr>
            <sz val="10"/>
            <color rgb="FF000000"/>
            <rFont val="+mn-lt"/>
            <charset val="1"/>
          </rPr>
          <t xml:space="preserve"> 
</t>
        </r>
        <r>
          <rPr>
            <b/>
            <sz val="10"/>
            <color rgb="FF000000"/>
            <rFont val="+mn-lt"/>
            <charset val="1"/>
          </rPr>
          <t xml:space="preserve">
</t>
        </r>
        <r>
          <rPr>
            <b/>
            <sz val="10"/>
            <color rgb="FF000000"/>
            <rFont val="+mn-lt"/>
            <charset val="1"/>
          </rPr>
          <t> </t>
        </r>
        <r>
          <rPr>
            <sz val="10"/>
            <color rgb="FF000000"/>
            <rFont val="+mn-lt"/>
            <charset val="1"/>
          </rPr>
          <t xml:space="preserve">
</t>
        </r>
      </text>
    </comment>
    <comment ref="A51" authorId="0" shapeId="0" xr:uid="{1D4CC6B5-F075-7F46-A55F-473662141A75}">
      <text>
        <r>
          <rPr>
            <b/>
            <sz val="10"/>
            <color rgb="FF000000"/>
            <rFont val="Tahoma"/>
            <family val="2"/>
          </rPr>
          <t xml:space="preserve">DIREKTE PROJEKTKOSTEN (mit PP):
</t>
        </r>
        <r>
          <rPr>
            <b/>
            <sz val="10"/>
            <color rgb="FF000000"/>
            <rFont val="Tahoma"/>
            <family val="2"/>
          </rPr>
          <t xml:space="preserve">
</t>
        </r>
        <r>
          <rPr>
            <sz val="10"/>
            <color rgb="FF000000"/>
            <rFont val="Tahoma"/>
            <family val="2"/>
          </rPr>
          <t>Das Total aller direkter Projektosten - inklusive dem Anteil der Praxispartner.</t>
        </r>
      </text>
    </comment>
    <comment ref="A52" authorId="0" shapeId="0" xr:uid="{A3EB8D7E-1072-C44B-8756-9D9691DEF06E}">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(33-37)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49 von den Projektkosten abgezogen.</t>
        </r>
      </text>
    </comment>
    <comment ref="A53" authorId="0" shapeId="0" xr:uid="{6B0A8A24-5AB5-224F-9CDE-F581E252CC93}">
      <text>
        <r>
          <rPr>
            <b/>
            <sz val="10"/>
            <color rgb="FF000000"/>
            <rFont val="Tahoma"/>
            <family val="2"/>
          </rPr>
          <t xml:space="preserve">DIREKTE PROJEKTKOSTEN (ohne PP):
</t>
        </r>
        <r>
          <rPr>
            <b/>
            <sz val="10"/>
            <color rgb="FF000000"/>
            <rFont val="Tahoma"/>
            <family val="2"/>
          </rPr>
          <t xml:space="preserve">
</t>
        </r>
        <r>
          <rPr>
            <sz val="10"/>
            <color rgb="FF000000"/>
            <rFont val="Tahoma"/>
            <family val="2"/>
          </rPr>
          <t>Das Total aller direkter Projektosten nach Abzug des Anteils der Praxispartner. Dieses Total ist relevant für das DIZH Projekt und darauf wird die Projekt-Finanzierung abgeleitet.</t>
        </r>
      </text>
    </comment>
    <comment ref="A55" authorId="0" shapeId="0" xr:uid="{D67874AD-1BC8-6F46-A6FA-4FC9C2B134D3}">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A58" authorId="0" shapeId="0" xr:uid="{EE0FEF62-7637-0C4E-B8B7-C44C6118B712}">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1) Beantragte DIZH Gelder müssen mit mindestens 50% Eigenleistungs-Anteil gedeckt sein (siehe Auszug aus Konzept).
</t>
        </r>
        <r>
          <rPr>
            <sz val="10"/>
            <color rgb="FF000000"/>
            <rFont val="+mn-lt"/>
            <charset val="1"/>
          </rPr>
          <t xml:space="preserve">2) Es dürfen maximal 250 TCHF vom DIZH Sonderkredit beantragt werden.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65" authorId="0" shapeId="0" xr:uid="{AB3A95C8-B1D9-8346-8581-11160C4E1E4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E65" authorId="0" shapeId="0" xr:uid="{DEFFBA58-40EE-544B-BC05-610346BDB8E5}">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F65" authorId="0" shapeId="0" xr:uid="{1912CFD3-66A8-DC45-A816-3209BAA772D9}">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H65" authorId="0" shapeId="0" xr:uid="{7AE2D4A8-F33B-A74E-A3E1-4DC35FAA575D}">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I65" authorId="0" shapeId="0" xr:uid="{15D21E48-68C0-8C47-97C9-52605602F4B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K65" authorId="0" shapeId="0" xr:uid="{9FEB8295-6613-5B42-A243-B82B72BBC73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L65" authorId="0" shapeId="0" xr:uid="{B1811461-DF08-2F41-A360-72A356624C4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N65" authorId="0" shapeId="0" xr:uid="{C0FEBA82-0498-4447-B6A9-512C46AC78E6}">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O65" authorId="0" shapeId="0" xr:uid="{EF4F3E59-CB06-A343-A840-B65F72D69B9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C66" authorId="0" shapeId="0" xr:uid="{AD1E198A-0264-9041-8861-983820FF7A4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F66" authorId="0" shapeId="0" xr:uid="{AD5C4970-D188-974D-A486-470997281C7F}">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I66" authorId="0" shapeId="0" xr:uid="{06DE04C8-FF3C-9A47-BF7B-934438E07784}">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L66" authorId="0" shapeId="0" xr:uid="{851F9AD9-7B62-2942-8F5E-C6A334875E6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O66" authorId="0" shapeId="0" xr:uid="{FA8C2E9D-2E00-D643-AC9D-E361B54BE853}">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A72" authorId="0" shapeId="0" xr:uid="{071F6787-B207-6644-93DD-959A734FBED7}">
      <text>
        <r>
          <rPr>
            <b/>
            <sz val="10"/>
            <color rgb="FF000000"/>
            <rFont val="Tahoma"/>
            <family val="2"/>
          </rPr>
          <t xml:space="preserve">Auflösung von Reserven:
</t>
        </r>
        <r>
          <rPr>
            <sz val="10"/>
            <color rgb="FF000000"/>
            <rFont val="Tahoma"/>
            <family val="2"/>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Calibri"/>
            <family val="2"/>
          </rPr>
          <t xml:space="preserve">
</t>
        </r>
        <r>
          <rPr>
            <sz val="10"/>
            <color rgb="FF000000"/>
            <rFont val="Calibri"/>
            <family val="2"/>
          </rPr>
          <t xml:space="preserve">- wird an der UZH nur für bereits bestehende Finanzierungen/DSI-Förderlinie verwendet, die bereits existierten bevor der KRB beschlossen wurde (z.B. die DSI-Professuren); 
</t>
        </r>
        <r>
          <rPr>
            <sz val="10"/>
            <color rgb="FF000000"/>
            <rFont val="Calibri"/>
            <family val="2"/>
          </rPr>
          <t xml:space="preserve">- für neue Calls nicht anwendbar </t>
        </r>
      </text>
    </comment>
    <comment ref="A78" authorId="0" shapeId="0" xr:uid="{5E96D477-0215-2047-AF25-FCCA0B349372}">
      <text>
        <r>
          <rPr>
            <b/>
            <sz val="10"/>
            <color rgb="FF000000"/>
            <rFont val="+mn-lt"/>
            <charset val="1"/>
          </rPr>
          <t xml:space="preserve">Umschichtung aus bestehenden Erträgen
</t>
        </r>
        <r>
          <rPr>
            <b/>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i/>
            <sz val="10"/>
            <color rgb="FF000000"/>
            <rFont val="+mn-lt"/>
            <charset val="1"/>
          </rPr>
          <t>a) Cash-Leistungen (verfügbares Geld um bestimmte Ausgaben tätigen zu können): </t>
        </r>
        <r>
          <rPr>
            <sz val="10"/>
            <color rgb="FF000000"/>
            <rFont val="+mn-lt"/>
            <charset val="1"/>
          </rPr>
          <t xml:space="preserve">
</t>
        </r>
        <r>
          <rPr>
            <sz val="10"/>
            <color rgb="FF000000"/>
            <rFont val="+mn-lt"/>
            <charset val="1"/>
          </rPr>
          <t xml:space="preserve">- Freie universitäre Mittel des Lehrstuhls bzw. des Instituts (no earmarked funds) als Cash
</t>
        </r>
        <r>
          <rPr>
            <sz val="10"/>
            <color rgb="FF000000"/>
            <rFont val="+mn-lt"/>
            <charset val="1"/>
          </rPr>
          <t xml:space="preserve">
</t>
        </r>
        <r>
          <rPr>
            <sz val="10"/>
            <color rgb="FF000000"/>
            <rFont val="+mn-lt"/>
            <charset val="1"/>
          </rPr>
          <t xml:space="preserve">
</t>
        </r>
        <r>
          <rPr>
            <i/>
            <sz val="10"/>
            <color rgb="FF000000"/>
            <rFont val="+mn-lt"/>
            <charset val="1"/>
          </rPr>
          <t xml:space="preserve">b) in-kind-Leistungen (eine bereits laufende Anstellung die möglicherweise auf das Projeke umgebucht werden kann):
</t>
        </r>
        <r>
          <rPr>
            <sz val="10"/>
            <color rgb="FF000000"/>
            <rFont val="+mn-lt"/>
            <charset val="1"/>
          </rPr>
          <t xml:space="preserve">- Personaleinsatz von Personen (Doktoranden, Post-Docs, Assistenten) bezahlt aus freien Mitteln des Lehrstuhls bzw. des Instituts;
</t>
        </r>
        <r>
          <rPr>
            <sz val="10"/>
            <color rgb="FF000000"/>
            <rFont val="+mn-lt"/>
            <charset val="1"/>
          </rPr>
          <t xml:space="preserve">Monetarisiert durch jeweiligen Stundenansatz, wird vom jeweiligen Vorgesetzten bestätigt oder auch hinterlegtem Kostensplit auf das DIZH-Projekt
</t>
        </r>
        <r>
          <rPr>
            <sz val="10"/>
            <color rgb="FF000000"/>
            <rFont val="+mn-lt"/>
            <charset val="1"/>
          </rPr>
          <t xml:space="preserve">
</t>
        </r>
        <r>
          <rPr>
            <sz val="10"/>
            <color rgb="FF000000"/>
            <rFont val="+mn-lt"/>
            <charset val="1"/>
          </rPr>
          <t xml:space="preserve">- Arbeitsleistung des Lehrstuhlinhabers/Professors (sofern es keine Drittmittelprofessur ist oder weiterverrechnet wird);
</t>
        </r>
        <r>
          <rPr>
            <sz val="10"/>
            <color rgb="FF000000"/>
            <rFont val="+mn-lt"/>
            <charset val="1"/>
          </rPr>
          <t xml:space="preserve">Monetarisiert durch jeweiligen Stundenansatz, wird durch Antragsteller selbst bestätigt </t>
        </r>
      </text>
    </comment>
    <comment ref="A84" authorId="0" shapeId="0" xr:uid="{A1982188-3DD5-7744-893B-BAC58B98CB5B}">
      <text>
        <r>
          <rPr>
            <b/>
            <sz val="10"/>
            <color rgb="FF000000"/>
            <rFont val="+mn-lt"/>
            <charset val="1"/>
          </rPr>
          <t xml:space="preserve">Neueinwerbung von Drittmitteln
</t>
        </r>
        <r>
          <rPr>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sz val="10"/>
            <color rgb="FF000000"/>
            <rFont val="+mn-lt"/>
            <charset val="1"/>
          </rPr>
          <t xml:space="preserve">Es wird jeweils das gesamte Drittmittel berücksichtigt (bzw. alle darauf verbuchten Ausgaben, sei es Betriebs- oder Personalaufwand).
</t>
        </r>
        <r>
          <rPr>
            <sz val="10"/>
            <color rgb="FF000000"/>
            <rFont val="+mn-lt"/>
            <charset val="1"/>
          </rPr>
          <t xml:space="preserve">Folgende Drittmittel können verwendet werden:
</t>
        </r>
        <r>
          <rPr>
            <sz val="10"/>
            <color rgb="FF000000"/>
            <rFont val="+mn-lt"/>
            <charset val="1"/>
          </rPr>
          <t xml:space="preserve">
</t>
        </r>
        <r>
          <rPr>
            <sz val="10"/>
            <color rgb="FF000000"/>
            <rFont val="+mn-lt"/>
            <charset val="1"/>
          </rPr>
          <t xml:space="preserve">- Drittmittel (no earmarked funds) mit direktem Bezug zum Projektthema (gemäss DIZH-Reglement).
</t>
        </r>
        <r>
          <rPr>
            <sz val="10"/>
            <color rgb="FF000000"/>
            <rFont val="+mn-lt"/>
            <charset val="1"/>
          </rPr>
          <t xml:space="preserve">- Drittmittel, die von Projektpartnern (z.B. Cashbeiträge von Praxispartnern) zur Verfügung gestellt werden und auf einem UZH-Drittmittelkonto landen.
</t>
        </r>
        <r>
          <rPr>
            <sz val="10"/>
            <color rgb="FF000000"/>
            <rFont val="+mn-lt"/>
            <charset val="1"/>
          </rPr>
          <t xml:space="preserve">- Drittmittel, bei denen der Geldgeber einer Umwidmung zugestimmt hat.
</t>
        </r>
        <r>
          <rPr>
            <sz val="10"/>
            <color rgb="FF000000"/>
            <rFont val="+mn-lt"/>
            <charset val="1"/>
          </rPr>
          <t xml:space="preserve">
</t>
        </r>
        <r>
          <rPr>
            <sz val="10"/>
            <color rgb="FF000000"/>
            <rFont val="+mn-lt"/>
            <charset val="1"/>
          </rPr>
          <t xml:space="preserve">
</t>
        </r>
        <r>
          <rPr>
            <sz val="10"/>
            <color rgb="FF000000"/>
            <rFont val="+mn-lt"/>
            <charset val="1"/>
          </rPr>
          <t xml:space="preserve">Soll nur ein (teilweiser) Personaleinsatz von drittmittelfinanzierten Personen und nicht das gesamte Drittmittel berücksichtigt werden, gibt es folgende Möglichkeiten:
</t>
        </r>
        <r>
          <rPr>
            <sz val="10"/>
            <color rgb="FF000000"/>
            <rFont val="+mn-lt"/>
            <charset val="1"/>
          </rPr>
          <t xml:space="preserve">
</t>
        </r>
        <r>
          <rPr>
            <sz val="10"/>
            <color rgb="FF000000"/>
            <rFont val="+mn-lt"/>
            <charset val="1"/>
          </rPr>
          <t xml:space="preserve">- Personaleinsatz von Personen (Doktoranden, Post-Docs, Assistenten) bezahlt aus Drittmittel mit direktem Bezug zum Projektthema;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Personen (Doktoranden, Post-Docs, Assistenten) bezahlt aus Drittmittel, bei denen der Geldgeber einer Umwidmung zugestimmt hat;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(Stiftungs-/Drittmittel) Professuren; der Geldgeber muss der Umwidmung zugestimmt haben, sofern nicht bereits in der Stiftungsvereinbarung etc geregelt:
</t>
        </r>
        <r>
          <rPr>
            <sz val="10"/>
            <color rgb="FF000000"/>
            <rFont val="+mn-lt"/>
            <charset val="1"/>
          </rPr>
          <t xml:space="preserve">Monetarisiert durch jeweiligen Stundenansatz, wird vom jeweiligen Vorgesetzten bestätigt </t>
        </r>
      </text>
    </comment>
    <comment ref="A85" authorId="0" shapeId="0" xr:uid="{D37CC138-975D-9143-B36F-0B9B7C2B9709}">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r>
          <rPr>
            <sz val="10"/>
            <color rgb="FF000000"/>
            <rFont val="Tahoma"/>
            <family val="2"/>
          </rPr>
          <t xml:space="preserve">
</t>
        </r>
        <r>
          <rPr>
            <sz val="10"/>
            <color rgb="FF000000"/>
            <rFont val="Tahoma"/>
            <family val="2"/>
          </rPr>
          <t xml:space="preserve">Die Summe muss dem Eigenleistungsanteil der ersten Teilperiode bis zur Zwischenevaluation entsprechen (ungefähr 50% der einzubringenden Eigenleistungen der Zeile 69). 
</t>
        </r>
      </text>
    </comment>
    <comment ref="B85" authorId="0" shapeId="0" xr:uid="{6C3A4233-C43C-EA4D-A721-270C4DFB40B5}">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r>
          <rPr>
            <sz val="10"/>
            <color rgb="FF000000"/>
            <rFont val="Tahoma"/>
            <family val="2"/>
          </rPr>
          <t xml:space="preserve">
</t>
        </r>
        <r>
          <rPr>
            <sz val="10"/>
            <color rgb="FF000000"/>
            <rFont val="Tahoma"/>
            <family val="2"/>
          </rPr>
          <t xml:space="preserve">Die Summe muss dem Eigenleistungsanteil der ersten Teilperiode bis zur Zwischenevaluation entsprechen (ungefähr 50% der einzubringenden Eigenleistungen der Zeile 69). 
</t>
        </r>
      </text>
    </comment>
    <comment ref="E85" authorId="0" shapeId="0" xr:uid="{89D59A1C-7C9E-C34B-8103-DFC5E82FF06F}">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r>
          <rPr>
            <sz val="10"/>
            <color rgb="FF000000"/>
            <rFont val="Tahoma"/>
            <family val="2"/>
          </rPr>
          <t xml:space="preserve">
</t>
        </r>
        <r>
          <rPr>
            <sz val="10"/>
            <color rgb="FF000000"/>
            <rFont val="Tahoma"/>
            <family val="2"/>
          </rPr>
          <t xml:space="preserve">Die Summe muss dem Eigenleistungsanteil der ersten Teilperiode bis zur Zwischenevaluation entsprechen (ungefähr 50% der einzubringenden Eigenleistungen der Zeile 69). 
</t>
        </r>
      </text>
    </comment>
    <comment ref="H85" authorId="0" shapeId="0" xr:uid="{45F14F99-5B1B-4F43-A673-6C83A8BAE570}">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r>
          <rPr>
            <sz val="10"/>
            <color rgb="FF000000"/>
            <rFont val="Tahoma"/>
            <family val="2"/>
          </rPr>
          <t xml:space="preserve">
</t>
        </r>
        <r>
          <rPr>
            <sz val="10"/>
            <color rgb="FF000000"/>
            <rFont val="Tahoma"/>
            <family val="2"/>
          </rPr>
          <t xml:space="preserve">Die Summe muss dem Eigenleistungsanteil der ersten Teilperiode bis zur Zwischenevaluation entsprechen (ungefähr 50% der einzubringenden Eigenleistungen der Zeile 69). 
</t>
        </r>
      </text>
    </comment>
    <comment ref="K85" authorId="0" shapeId="0" xr:uid="{9AD756DA-F396-7242-917F-7B0BE2391792}">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r>
          <rPr>
            <sz val="10"/>
            <color rgb="FF000000"/>
            <rFont val="Tahoma"/>
            <family val="2"/>
          </rPr>
          <t xml:space="preserve">
</t>
        </r>
        <r>
          <rPr>
            <sz val="10"/>
            <color rgb="FF000000"/>
            <rFont val="Tahoma"/>
            <family val="2"/>
          </rPr>
          <t xml:space="preserve">Die Summe muss dem Eigenleistungsanteil der ersten Teilperiode bis zur Zwischenevaluation entsprechen (ungefähr 50% der einzubringenden Eigenleistungen der Zeile 69). 
</t>
        </r>
      </text>
    </comment>
    <comment ref="N85" authorId="0" shapeId="0" xr:uid="{9B1DB0D1-C157-A440-946C-74117A0F7E3A}">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r>
          <rPr>
            <sz val="10"/>
            <color rgb="FF000000"/>
            <rFont val="Tahoma"/>
            <family val="2"/>
          </rPr>
          <t xml:space="preserve">
</t>
        </r>
        <r>
          <rPr>
            <sz val="10"/>
            <color rgb="FF000000"/>
            <rFont val="Tahoma"/>
            <family val="2"/>
          </rPr>
          <t xml:space="preserve">Die Summe muss dem Eigenleistungsanteil der ersten Teilperiode bis zur Zwischenevaluation entsprechen (ungefähr 50% der einzubringenden Eigenleistungen der Zeile 69). 
</t>
        </r>
      </text>
    </comment>
    <comment ref="A86" authorId="0" shapeId="0" xr:uid="{BA309E46-A7DD-244D-8407-D79DF9B1D169}">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text>
    </comment>
    <comment ref="B86" authorId="0" shapeId="0" xr:uid="{2467054D-6B1F-724D-9B6C-50B9AC9D30F1}">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text>
    </comment>
    <comment ref="E86" authorId="0" shapeId="0" xr:uid="{3CA80B5E-204A-AD41-99EE-3A6932724BBE}">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text>
    </comment>
    <comment ref="H86" authorId="0" shapeId="0" xr:uid="{F963D006-8197-A64B-9576-5E14A154DD87}">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text>
    </comment>
    <comment ref="K86" authorId="0" shapeId="0" xr:uid="{05B540CC-8707-B645-81C4-C70F84FBBE4C}">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text>
    </comment>
    <comment ref="N86" authorId="0" shapeId="0" xr:uid="{ED834ECB-C83C-B145-B9D5-9F104A3D8FAB}">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text>
    </comment>
    <comment ref="B92" authorId="0" shapeId="0" xr:uid="{F9AB60B2-BA00-3D48-99A3-33C960FA66E1}">
      <text>
        <r>
          <rPr>
            <b/>
            <sz val="10"/>
            <color rgb="FF000000"/>
            <rFont val="Tahoma"/>
            <family val="2"/>
          </rPr>
          <t xml:space="preserve">Total NICHT gesicherte Eigenleistungen:
</t>
        </r>
        <r>
          <rPr>
            <sz val="10"/>
            <color rgb="FF000000"/>
            <rFont val="Tahoma"/>
            <family val="2"/>
          </rPr>
          <t xml:space="preserve">
</t>
        </r>
        <r>
          <rPr>
            <sz val="10"/>
            <color rgb="FF000000"/>
            <rFont val="Tahoma"/>
            <family val="2"/>
          </rPr>
          <t>Summe der nicht gesicherten Eigenleistungen. Bitte mögliche Eigenleistungen eintragen, wo bereits Ideen bestehen oder erste Verhandlungen geführt wurden.</t>
        </r>
      </text>
    </comment>
    <comment ref="E92" authorId="0" shapeId="0" xr:uid="{7CDC0D31-8EDE-2546-B671-465528C25B51}">
      <text>
        <r>
          <rPr>
            <b/>
            <sz val="10"/>
            <color rgb="FF000000"/>
            <rFont val="Tahoma"/>
            <family val="2"/>
          </rPr>
          <t xml:space="preserve">Total NICHT gesicherte Eigenleistungen:
</t>
        </r>
        <r>
          <rPr>
            <sz val="10"/>
            <color rgb="FF000000"/>
            <rFont val="Tahoma"/>
            <family val="2"/>
          </rPr>
          <t xml:space="preserve">
</t>
        </r>
        <r>
          <rPr>
            <sz val="10"/>
            <color rgb="FF000000"/>
            <rFont val="Tahoma"/>
            <family val="2"/>
          </rPr>
          <t>Summe der nicht gesicherten Eigenleistungen. Bitte mögliche Eigenleistungen eintragen, wo bereits Ideen bestehen oder erste Verhandlungen geführt wurden.</t>
        </r>
      </text>
    </comment>
    <comment ref="H92" authorId="0" shapeId="0" xr:uid="{81A4E5C0-026C-784D-869E-7EA7F340495A}">
      <text>
        <r>
          <rPr>
            <b/>
            <sz val="10"/>
            <color rgb="FF000000"/>
            <rFont val="Tahoma"/>
            <family val="2"/>
          </rPr>
          <t xml:space="preserve">Total NICHT gesicherte Eigenleistungen:
</t>
        </r>
        <r>
          <rPr>
            <sz val="10"/>
            <color rgb="FF000000"/>
            <rFont val="Tahoma"/>
            <family val="2"/>
          </rPr>
          <t xml:space="preserve">
</t>
        </r>
        <r>
          <rPr>
            <sz val="10"/>
            <color rgb="FF000000"/>
            <rFont val="Tahoma"/>
            <family val="2"/>
          </rPr>
          <t>Summe der nicht gesicherten Eigenleistungen. Bitte mögliche Eigenleistungen eintragen, wo bereits Ideen bestehen oder erste Verhandlungen geführt wurden.</t>
        </r>
      </text>
    </comment>
    <comment ref="K92" authorId="0" shapeId="0" xr:uid="{50CDEAB0-EA1C-B843-A422-454B6EAD304A}">
      <text>
        <r>
          <rPr>
            <b/>
            <sz val="10"/>
            <color rgb="FF000000"/>
            <rFont val="Tahoma"/>
            <family val="2"/>
          </rPr>
          <t xml:space="preserve">Total NICHT gesicherte Eigenleistungen:
</t>
        </r>
        <r>
          <rPr>
            <sz val="10"/>
            <color rgb="FF000000"/>
            <rFont val="Tahoma"/>
            <family val="2"/>
          </rPr>
          <t xml:space="preserve">
</t>
        </r>
        <r>
          <rPr>
            <sz val="10"/>
            <color rgb="FF000000"/>
            <rFont val="Tahoma"/>
            <family val="2"/>
          </rPr>
          <t>Summe der nicht gesicherten Eigenleistungen. Bitte mögliche Eigenleistungen eintragen, wo bereits Ideen bestehen oder erste Verhandlungen geführt wurden.</t>
        </r>
      </text>
    </comment>
    <comment ref="N92" authorId="0" shapeId="0" xr:uid="{566F45F9-4679-A149-975C-A7BFD33384B0}">
      <text>
        <r>
          <rPr>
            <b/>
            <sz val="10"/>
            <color rgb="FF000000"/>
            <rFont val="Tahoma"/>
            <family val="2"/>
          </rPr>
          <t xml:space="preserve">Total NICHT gesicherte Eigenleistungen:
</t>
        </r>
        <r>
          <rPr>
            <sz val="10"/>
            <color rgb="FF000000"/>
            <rFont val="Tahoma"/>
            <family val="2"/>
          </rPr>
          <t xml:space="preserve">
</t>
        </r>
        <r>
          <rPr>
            <sz val="10"/>
            <color rgb="FF000000"/>
            <rFont val="Tahoma"/>
            <family val="2"/>
          </rPr>
          <t>Summe der nicht gesicherten Eigenleistungen. Bitte mögliche Eigenleistungen eintragen, wo bereits Ideen bestehen oder erste Verhandlungen geführt wurden.</t>
        </r>
      </text>
    </comment>
    <comment ref="B93" authorId="0" shapeId="0" xr:uid="{065E873B-59DC-6049-9019-3084E71A78FA}">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Dieses Feld muss zwingend auf null kommen, damit nachgewiesen werden kann, dass genügend Eigenleistungen vorhanden ist.
</t>
        </r>
      </text>
    </comment>
    <comment ref="E93" authorId="0" shapeId="0" xr:uid="{AEBB8EB3-1F1F-4547-909F-FBB1A53FF39B}">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Dieses Feld muss zwingend auf null kommen, damit nachgewiesen werden kann, dass genügend Eigenleistungen vorhanden ist.
</t>
        </r>
      </text>
    </comment>
    <comment ref="H93" authorId="0" shapeId="0" xr:uid="{E9746FCB-A5B8-0244-B173-CE6F81127CCE}">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Dieses Feld muss zwingend auf null kommen, damit nachgewiesen werden kann, dass genügend Eigenleistungen vorhanden ist.
</t>
        </r>
      </text>
    </comment>
    <comment ref="K93" authorId="0" shapeId="0" xr:uid="{47469567-F97A-504B-B39F-4F4F6CE2BE05}">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Dieses Feld muss zwingend auf null kommen, damit nachgewiesen werden kann, dass genügend Eigenleistungen vorhanden ist.
</t>
        </r>
      </text>
    </comment>
    <comment ref="N93" authorId="0" shapeId="0" xr:uid="{4743ACE2-EBB8-F94D-8C6E-357264678DC1}">
      <text>
        <r>
          <rPr>
            <b/>
            <sz val="10"/>
            <color rgb="FF000000"/>
            <rFont val="Tahoma"/>
            <family val="2"/>
          </rPr>
          <t xml:space="preserve">TOTAL Einzubringen:
</t>
        </r>
        <r>
          <rPr>
            <sz val="10"/>
            <color rgb="FF000000"/>
            <rFont val="Tahoma"/>
            <family val="2"/>
          </rPr>
          <t xml:space="preserve">
</t>
        </r>
        <r>
          <rPr>
            <sz val="10"/>
            <color rgb="FF000000"/>
            <rFont val="Tahoma"/>
            <family val="2"/>
          </rPr>
          <t xml:space="preserve">Summe von fehlendem Matching Anteil. Dieses Feld muss zwingend auf null kommen, damit nachgewiesen werden kann, dass genügend Eigenleistungen vorhanden ist.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B11" authorId="0" shapeId="0" xr:uid="{DFC01D84-BDE2-384C-8156-062626122BBC}">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11" authorId="0" shapeId="0" xr:uid="{79FCE07C-0E26-F046-8E1C-F711A45A9BE2}">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PHZH.
</t>
        </r>
      </text>
    </comment>
    <comment ref="D11" authorId="0" shapeId="0" xr:uid="{E740CD95-9867-804F-A380-1204483BBE17}">
      <text>
        <r>
          <rPr>
            <b/>
            <sz val="10"/>
            <color rgb="FF000000"/>
            <rFont val="+mn-lt"/>
            <charset val="1"/>
          </rPr>
          <t xml:space="preserve">Aufgabe: </t>
        </r>
        <r>
          <rPr>
            <sz val="10"/>
            <color rgb="FF000000"/>
            <rFont val="+mn-lt"/>
            <charset val="1"/>
          </rPr>
          <t xml:space="preserve">Rolle des Mitarbeiters innerhalb des Projektes
</t>
        </r>
      </text>
    </comment>
    <comment ref="E11" authorId="0" shapeId="0" xr:uid="{3775BB28-DD67-194B-893A-AE2551C83F9D}">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11" authorId="0" shapeId="0" xr:uid="{F5287D78-B2FF-3040-933D-B45A8DE70769}">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11" authorId="0" shapeId="0" xr:uid="{97A431E8-2147-3548-865C-66E4C16D8639}">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sz val="10"/>
            <color rgb="FF000000"/>
            <rFont val="+mn-lt"/>
            <charset val="1"/>
          </rPr>
          <t xml:space="preserve">Prof.: 90 CHF
</t>
        </r>
        <r>
          <rPr>
            <sz val="10"/>
            <color rgb="FF000000"/>
            <rFont val="+mn-lt"/>
            <charset val="1"/>
          </rPr>
          <t xml:space="preserve">Doz.: 90 CHF
</t>
        </r>
        <r>
          <rPr>
            <sz val="10"/>
            <color rgb="FF000000"/>
            <rFont val="+mn-lt"/>
            <charset val="1"/>
          </rPr>
          <t xml:space="preserve">Wima: 70 CHF
</t>
        </r>
        <r>
          <rPr>
            <sz val="10"/>
            <color rgb="FF000000"/>
            <rFont val="+mn-lt"/>
            <charset val="1"/>
          </rPr>
          <t xml:space="preserve">Wiss. Assistierende: 40 CHF
</t>
        </r>
        <r>
          <rPr>
            <sz val="10"/>
            <color rgb="FF000000"/>
            <rFont val="+mn-lt"/>
            <charset val="1"/>
          </rPr>
          <t xml:space="preserve">ATP (undifferenziert): 55 CHF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text>
    </comment>
    <comment ref="H11" authorId="0" shapeId="0" xr:uid="{869D0CBB-B79D-084C-A6EE-5A9A530801C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25" authorId="0" shapeId="0" xr:uid="{5BE85917-8680-CB4A-854F-F38CED0BBC98}">
      <text>
        <r>
          <rPr>
            <b/>
            <sz val="10"/>
            <color rgb="FF000000"/>
            <rFont val="+mn-lt"/>
            <charset val="1"/>
          </rPr>
          <t xml:space="preserve">Personalkosten PHZH: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PHZH.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sz val="10"/>
            <color rgb="FF000000"/>
            <rFont val="+mn-lt"/>
            <charset val="1"/>
          </rPr>
          <t>Es gelten folgende Stunden-Sätze (und diese werden mit 1'900 Std multipliziert):</t>
        </r>
        <r>
          <rPr>
            <sz val="10"/>
            <color rgb="FF000000"/>
            <rFont val="+mn-lt"/>
            <charset val="1"/>
          </rPr>
          <t xml:space="preserve">
</t>
        </r>
        <r>
          <rPr>
            <sz val="10"/>
            <color rgb="FF000000"/>
            <rFont val="+mn-lt"/>
            <charset val="1"/>
          </rPr>
          <t>Prof.:</t>
        </r>
        <r>
          <rPr>
            <sz val="10"/>
            <color rgb="FF000000"/>
            <rFont val="+mn-lt"/>
            <charset val="1"/>
          </rPr>
          <t xml:space="preserve"> </t>
        </r>
        <r>
          <rPr>
            <sz val="10"/>
            <color rgb="FF000000"/>
            <rFont val="+mn-lt"/>
            <charset val="1"/>
          </rPr>
          <t xml:space="preserve">90 CHF
</t>
        </r>
        <r>
          <rPr>
            <sz val="10"/>
            <color rgb="FF000000"/>
            <rFont val="+mn-lt"/>
            <charset val="1"/>
          </rPr>
          <t xml:space="preserve">Doz.: 90 CHF
</t>
        </r>
        <r>
          <rPr>
            <sz val="10"/>
            <color rgb="FF000000"/>
            <rFont val="+mn-lt"/>
            <charset val="1"/>
          </rPr>
          <t>Wima:</t>
        </r>
        <r>
          <rPr>
            <sz val="10"/>
            <color rgb="FF000000"/>
            <rFont val="+mn-lt"/>
            <charset val="1"/>
          </rPr>
          <t xml:space="preserve"> </t>
        </r>
        <r>
          <rPr>
            <sz val="10"/>
            <color rgb="FF000000"/>
            <rFont val="+mn-lt"/>
            <charset val="1"/>
          </rPr>
          <t xml:space="preserve">70 CHF
</t>
        </r>
        <r>
          <rPr>
            <sz val="10"/>
            <color rgb="FF000000"/>
            <rFont val="+mn-lt"/>
            <charset val="1"/>
          </rPr>
          <t xml:space="preserve">Wiss. Assistierende: 40 CHF
</t>
        </r>
        <r>
          <rPr>
            <sz val="10"/>
            <color rgb="FF000000"/>
            <rFont val="+mn-lt"/>
            <charset val="1"/>
          </rPr>
          <t>ATP (undifferenziert):</t>
        </r>
        <r>
          <rPr>
            <sz val="10"/>
            <color rgb="FF000000"/>
            <rFont val="+mn-lt"/>
            <charset val="1"/>
          </rPr>
          <t xml:space="preserve"> </t>
        </r>
        <r>
          <rPr>
            <sz val="10"/>
            <color rgb="FF000000"/>
            <rFont val="+mn-lt"/>
            <charset val="1"/>
          </rPr>
          <t>55 CHF</t>
        </r>
        <r>
          <rPr>
            <sz val="10"/>
            <color rgb="FF000000"/>
            <rFont val="+mn-lt"/>
            <charset val="1"/>
          </rPr>
          <t xml:space="preserve">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Jahreskosten im Verhältnis des ausgewählten Beschäftigungs-Grades und der Anzahl Monate. Das Total wird direkt ins "DIZH Innovationsprogramm Kalk" übernommen (Zeilen 8 bis 11).
</t>
        </r>
      </text>
    </comment>
    <comment ref="B28" authorId="0" shapeId="0" xr:uid="{D5D21878-3C48-9544-A1E4-C60B5AE7BE96}">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28" authorId="0" shapeId="0" xr:uid="{9F6CFC97-56BA-EA4E-A352-9D93FD9AE6A6}">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Für UZH Personal stehen nur drei Kategorien als "Drop Down" zur Auswahl:
</t>
        </r>
        <r>
          <rPr>
            <sz val="10"/>
            <color rgb="FF000000"/>
            <rFont val="+mn-lt"/>
            <charset val="1"/>
          </rPr>
          <t xml:space="preserve">
</t>
        </r>
        <r>
          <rPr>
            <i/>
            <sz val="10"/>
            <color rgb="FF000000"/>
            <rFont val="+mn-lt"/>
            <charset val="1"/>
          </rPr>
          <t xml:space="preserve">1) Hilfassistenzen:
</t>
        </r>
        <r>
          <rPr>
            <sz val="10"/>
            <color rgb="FF000000"/>
            <rFont val="+mn-lt"/>
            <charset val="1"/>
          </rPr>
          <t xml:space="preserve">- Lohnklasse 10. Lohnstufen 03-11.
</t>
        </r>
        <r>
          <rPr>
            <sz val="10"/>
            <color rgb="FF000000"/>
            <rFont val="+mn-lt"/>
            <charset val="1"/>
          </rPr>
          <t xml:space="preserve">- ergibt Mittelwert von CHF 62'138 für einen Jahreslohn mit 100% Pensum.
</t>
        </r>
        <r>
          <rPr>
            <sz val="10"/>
            <color rgb="FF000000"/>
            <rFont val="+mn-lt"/>
            <charset val="1"/>
          </rPr>
          <t xml:space="preserve">
</t>
        </r>
        <r>
          <rPr>
            <i/>
            <sz val="10"/>
            <color rgb="FF000000"/>
            <rFont val="+mn-lt"/>
            <charset val="1"/>
          </rPr>
          <t xml:space="preserve">2) Doktoranden:
</t>
        </r>
        <r>
          <rPr>
            <sz val="10"/>
            <color rgb="FF000000"/>
            <rFont val="+mn-lt"/>
            <charset val="1"/>
          </rPr>
          <t xml:space="preserve">- gem. UZH Einreihungsrichtlinien: 60% Pensum
</t>
        </r>
        <r>
          <rPr>
            <sz val="10"/>
            <color rgb="FF000000"/>
            <rFont val="+mn-lt"/>
            <charset val="1"/>
          </rPr>
          <t xml:space="preserve">- ergibt einen Jahreslohn von CHF 48'540 mit 60% Pensum (SNF Ansatz).
</t>
        </r>
        <r>
          <rPr>
            <sz val="10"/>
            <color rgb="FF000000"/>
            <rFont val="+mn-lt"/>
            <charset val="1"/>
          </rPr>
          <t xml:space="preserve">--&gt; somit ist bei einem gewählten Beschäftigungsgrad von 100% das Pensum von 60% die Basis.
</t>
        </r>
        <r>
          <rPr>
            <sz val="10"/>
            <color rgb="FF000000"/>
            <rFont val="+mn-lt"/>
            <charset val="1"/>
          </rPr>
          <t xml:space="preserve">
</t>
        </r>
        <r>
          <rPr>
            <sz val="10"/>
            <color rgb="FF000000"/>
            <rFont val="+mn-lt"/>
            <charset val="1"/>
          </rPr>
          <t xml:space="preserve">3) Post-Docs:
</t>
        </r>
        <r>
          <rPr>
            <sz val="10"/>
            <color rgb="FF000000"/>
            <rFont val="+mn-lt"/>
            <charset val="1"/>
          </rPr>
          <t xml:space="preserve">- Lohnklasse 18 mit Lohnstufe 03
</t>
        </r>
        <r>
          <rPr>
            <sz val="10"/>
            <color rgb="FF000000"/>
            <rFont val="+mn-lt"/>
            <charset val="1"/>
          </rPr>
          <t xml:space="preserve">- ergibt einen Jahreslohn von CHF 61'609 mit 100% Pensum.
</t>
        </r>
        <r>
          <rPr>
            <sz val="10"/>
            <color rgb="FF000000"/>
            <rFont val="+mn-lt"/>
            <charset val="1"/>
          </rPr>
          <t xml:space="preserve">
</t>
        </r>
        <r>
          <rPr>
            <sz val="10"/>
            <color rgb="FF000000"/>
            <rFont val="+mn-lt"/>
            <charset val="1"/>
          </rPr>
          <t xml:space="preserve">alle anderen Personalkategorien können manuell in den dafür vorgesehenen Zeilen eingegeben werden.
</t>
        </r>
      </text>
    </comment>
    <comment ref="D28" authorId="0" shapeId="0" xr:uid="{69EF50FD-DAE8-2541-ACC2-8969F851FF27}">
      <text>
        <r>
          <rPr>
            <b/>
            <sz val="10"/>
            <color rgb="FF000000"/>
            <rFont val="+mn-lt"/>
            <charset val="1"/>
          </rPr>
          <t xml:space="preserve">Aufgabe: </t>
        </r>
        <r>
          <rPr>
            <sz val="10"/>
            <color rgb="FF000000"/>
            <rFont val="+mn-lt"/>
            <charset val="1"/>
          </rPr>
          <t xml:space="preserve">Rolle des Mitarbeiters innerhalb des Projektes
</t>
        </r>
      </text>
    </comment>
    <comment ref="E28" authorId="0" shapeId="0" xr:uid="{56905E82-72C3-ED44-A124-93F569CEFFDA}">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28" authorId="0" shapeId="0" xr:uid="{4489A736-2E85-F948-9E81-FCC919A9FCFE}">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28" authorId="0" shapeId="0" xr:uid="{6D45CB82-23CB-2B4F-9D13-F313863DCFE6}">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28" authorId="0" shapeId="0" xr:uid="{EEE2209B-F2FB-0E46-82DC-BDA5BC2F35D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42" authorId="0" shapeId="0" xr:uid="{29ACAFBD-E87C-9145-A4D2-268F2EF1785E}">
      <text>
        <r>
          <rPr>
            <b/>
            <sz val="10"/>
            <color rgb="FF000000"/>
            <rFont val="+mn-lt"/>
            <charset val="1"/>
          </rPr>
          <t xml:space="preserve">Personalkosten UZH: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UZH.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Jahreskosten im Verhältnis des ausgewählten Beschäftigungs-Grades und der Anzahl Monate. Das Total wird direkt ins "DIZH Innovationsprogramm Kalk" übernommen (Zeilen 8 bis 11).
</t>
        </r>
      </text>
    </comment>
    <comment ref="C45" authorId="0" shapeId="0" xr:uid="{71F319E1-A0D2-7D42-979E-23E2FFE59F50}">
      <text>
        <r>
          <rPr>
            <b/>
            <sz val="10"/>
            <color rgb="FF000000"/>
            <rFont val="+mn-lt"/>
            <charset val="1"/>
          </rPr>
          <t xml:space="preserve">Personal-Kategorie:
</t>
        </r>
        <r>
          <rPr>
            <b/>
            <sz val="10"/>
            <color rgb="FF000000"/>
            <rFont val="+mn-lt"/>
            <charset val="1"/>
          </rPr>
          <t xml:space="preserve">
</t>
        </r>
        <r>
          <rPr>
            <sz val="10"/>
            <color rgb="FF000000"/>
            <rFont val="+mn-lt"/>
            <charset val="1"/>
          </rPr>
          <t>DROP-DOWN der Personalkategorie gemäss Vorgaben ZHAW.</t>
        </r>
      </text>
    </comment>
    <comment ref="D45" authorId="0" shapeId="0" xr:uid="{FAF3932D-2268-124D-9DFC-10AB2FF301B6}">
      <text>
        <r>
          <rPr>
            <b/>
            <sz val="10"/>
            <color rgb="FF000000"/>
            <rFont val="+mn-lt"/>
            <charset val="1"/>
          </rPr>
          <t xml:space="preserve">Aufgabe: </t>
        </r>
        <r>
          <rPr>
            <sz val="10"/>
            <color rgb="FF000000"/>
            <rFont val="+mn-lt"/>
            <charset val="1"/>
          </rPr>
          <t xml:space="preserve">Rolle des Mitarbeiters innerhalb des Projektes
</t>
        </r>
      </text>
    </comment>
    <comment ref="E45" authorId="0" shapeId="0" xr:uid="{95C9F4E0-47DD-A744-8665-89576A758FF5}">
      <text>
        <r>
          <rPr>
            <b/>
            <sz val="10"/>
            <color rgb="FF000000"/>
            <rFont val="+mn-lt"/>
            <charset val="1"/>
          </rPr>
          <t>Std</t>
        </r>
        <r>
          <rPr>
            <sz val="10"/>
            <color rgb="FF000000"/>
            <rFont val="+mn-lt"/>
            <charset val="1"/>
          </rPr>
          <t xml:space="preserve">:
</t>
        </r>
        <r>
          <rPr>
            <sz val="10"/>
            <color rgb="FF000000"/>
            <rFont val="+mn-lt"/>
            <charset val="1"/>
          </rPr>
          <t xml:space="preserve">Stunden des Mitarbeiters für das Projekt (z.B. gemäss Projektplan) </t>
        </r>
      </text>
    </comment>
    <comment ref="G45" authorId="0" shapeId="0" xr:uid="{AE1B9A71-969F-724F-B103-A6E109A4D155}">
      <text>
        <r>
          <rPr>
            <b/>
            <sz val="10"/>
            <color rgb="FF000000"/>
            <rFont val="+mn-lt"/>
            <charset val="1"/>
          </rPr>
          <t>Std-Satz:</t>
        </r>
        <r>
          <rPr>
            <sz val="10"/>
            <color rgb="FF000000"/>
            <rFont val="+mn-lt"/>
            <charset val="1"/>
          </rPr>
          <t xml:space="preserve">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text>
    </comment>
    <comment ref="H45" authorId="0" shapeId="0" xr:uid="{0D4A63A9-3BAC-BD4E-B48A-36794DEB7E54}">
      <text>
        <r>
          <rPr>
            <b/>
            <sz val="10"/>
            <color rgb="FF000000"/>
            <rFont val="+mn-lt"/>
            <charset val="1"/>
          </rPr>
          <t>anteilmässige Projektkosten</t>
        </r>
        <r>
          <rPr>
            <sz val="10"/>
            <color rgb="FF000000"/>
            <rFont val="+mn-lt"/>
            <charset val="1"/>
          </rPr>
          <t xml:space="preserve">:
</t>
        </r>
        <r>
          <rPr>
            <sz val="10"/>
            <color rgb="FF000000"/>
            <rFont val="+mn-lt"/>
            <charset val="1"/>
          </rPr>
          <t xml:space="preserve">Die Anzahl Stunden multipliziert mit dem internen Stunden-Satz.
</t>
        </r>
      </text>
    </comment>
    <comment ref="A59" authorId="0" shapeId="0" xr:uid="{EDBC0A27-C4B1-7E42-9281-94A09BFADE38}">
      <text>
        <r>
          <rPr>
            <b/>
            <sz val="10"/>
            <color rgb="FF000000"/>
            <rFont val="+mn-lt"/>
            <charset val="1"/>
          </rPr>
          <t xml:space="preserve">Personalkosten ZHAW: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ZHAW.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Std</t>
        </r>
        <r>
          <rPr>
            <sz val="10"/>
            <color rgb="FF000000"/>
            <rFont val="+mn-lt"/>
            <charset val="1"/>
          </rPr>
          <t xml:space="preserve">: Stunden des Mitarbeiters für das Projekt (z.B. gemäss Projektplan) 
</t>
        </r>
        <r>
          <rPr>
            <b/>
            <sz val="10"/>
            <color rgb="FF000000"/>
            <rFont val="+mn-lt"/>
            <charset val="1"/>
          </rPr>
          <t xml:space="preserve">Std-Satz: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Anzahl Stunden multipliziert mit dem internen Stunden-Satz. Das Total wird direkt ins "DIZH Innovationsprogramm Kalk" übernommen (Zeilen 8 bis 11).
</t>
        </r>
      </text>
    </comment>
    <comment ref="C62" authorId="0" shapeId="0" xr:uid="{E265B8D5-0126-4240-84E1-8835BBBBDD50}">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ZHdK.
</t>
        </r>
      </text>
    </comment>
    <comment ref="D62" authorId="0" shapeId="0" xr:uid="{347C8659-3940-C349-93A4-5E2432455BF7}">
      <text>
        <r>
          <rPr>
            <b/>
            <sz val="10"/>
            <color rgb="FF000000"/>
            <rFont val="+mn-lt"/>
            <charset val="1"/>
          </rPr>
          <t xml:space="preserve">Aufgabe: </t>
        </r>
        <r>
          <rPr>
            <sz val="10"/>
            <color rgb="FF000000"/>
            <rFont val="+mn-lt"/>
            <charset val="1"/>
          </rPr>
          <t xml:space="preserve">Rolle des Mitarbeiters innerhalb des Projektes
</t>
        </r>
      </text>
    </comment>
    <comment ref="E62" authorId="0" shapeId="0" xr:uid="{84E1B35D-9BD7-284C-9481-996ED580C2BF}">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Der "Beschäftigungs-Grad" des Mitarbeiters im Projekt in %.</t>
        </r>
        <r>
          <rPr>
            <sz val="10"/>
            <color rgb="FF000000"/>
            <rFont val="+mn-lt"/>
            <charset val="1"/>
          </rPr>
          <t xml:space="preserve">
</t>
        </r>
      </text>
    </comment>
    <comment ref="F62" authorId="0" shapeId="0" xr:uid="{E2319881-6BA8-274A-AB00-A368D6493F46}">
      <text>
        <r>
          <rPr>
            <b/>
            <sz val="10"/>
            <color rgb="FF000000"/>
            <rFont val="+mn-lt"/>
            <charset val="1"/>
          </rPr>
          <t>Monate</t>
        </r>
        <r>
          <rPr>
            <sz val="10"/>
            <color rgb="FF000000"/>
            <rFont val="+mn-lt"/>
            <charset val="1"/>
          </rPr>
          <t xml:space="preserve">:
</t>
        </r>
        <r>
          <rPr>
            <sz val="10"/>
            <color rgb="FF000000"/>
            <rFont val="+mn-lt"/>
            <charset val="1"/>
          </rPr>
          <t>Die Beschäftigungs-Dauer des Mitarbeiters in Monaten.</t>
        </r>
        <r>
          <rPr>
            <sz val="10"/>
            <color rgb="FF000000"/>
            <rFont val="+mn-lt"/>
            <charset val="1"/>
          </rPr>
          <t xml:space="preserve">
</t>
        </r>
      </text>
    </comment>
    <comment ref="G62" authorId="0" shapeId="0" xr:uid="{761665F8-17C2-9848-B926-A70275DC59DA}">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62" authorId="0" shapeId="0" xr:uid="{2AC57AD0-1CAF-AF45-B837-8BC749B8938B}">
      <text>
        <r>
          <rPr>
            <b/>
            <sz val="10"/>
            <color rgb="FF000000"/>
            <rFont val="+mn-lt"/>
            <charset val="1"/>
          </rPr>
          <t>anteilmässige Projektkosten</t>
        </r>
        <r>
          <rPr>
            <sz val="10"/>
            <color rgb="FF000000"/>
            <rFont val="+mn-lt"/>
            <charset val="1"/>
          </rPr>
          <t xml:space="preserve">:
</t>
        </r>
        <r>
          <rPr>
            <sz val="10"/>
            <color rgb="FF000000"/>
            <rFont val="+mn-lt"/>
            <charset val="1"/>
          </rPr>
          <t>Die Jahreskosten im Verhältnis des ausgewählten Beschäftigungs-Grades und der Anzahl Monate.</t>
        </r>
        <r>
          <rPr>
            <sz val="10"/>
            <color rgb="FF000000"/>
            <rFont val="+mn-lt"/>
            <charset val="1"/>
          </rPr>
          <t xml:space="preserve">
</t>
        </r>
      </text>
    </comment>
    <comment ref="A76" authorId="0" shapeId="0" xr:uid="{E7B8C936-1BF2-EE44-9BDC-268133B62CF8}">
      <text>
        <r>
          <rPr>
            <b/>
            <sz val="10"/>
            <color rgb="FF000000"/>
            <rFont val="+mn-lt"/>
            <charset val="1"/>
          </rPr>
          <t xml:space="preserve">Personalkosten ZHdK: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ZHdK.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Jahreskosten im Verhältnis des ausgewählten Beschäftigungs-Grades und der Anzahl Monate. Das Total wird direkt ins "DIZH Innovationsprogramm Kalk" übernommen (Zeilen 8 bis 11).
</t>
        </r>
      </text>
    </comment>
  </commentList>
</comments>
</file>

<file path=xl/sharedStrings.xml><?xml version="1.0" encoding="utf-8"?>
<sst xmlns="http://schemas.openxmlformats.org/spreadsheetml/2006/main" count="841" uniqueCount="404">
  <si>
    <t>Sachkosten</t>
  </si>
  <si>
    <t>in %</t>
  </si>
  <si>
    <t>Overhead</t>
  </si>
  <si>
    <t>DETAIL</t>
  </si>
  <si>
    <t>CHF</t>
  </si>
  <si>
    <t>Projektleiter</t>
  </si>
  <si>
    <t>TOTAL SACHKOSTEN</t>
  </si>
  <si>
    <t>TOTAL SUBCONTRACTING</t>
  </si>
  <si>
    <t>TOTAL PRAXISPARTNER</t>
  </si>
  <si>
    <t>Praxispartner</t>
  </si>
  <si>
    <t>Laufzeit</t>
  </si>
  <si>
    <t>TOTAL PERSONAL INTERN</t>
  </si>
  <si>
    <t>…</t>
  </si>
  <si>
    <t>zum selber beschriften und ausfüllen</t>
  </si>
  <si>
    <t xml:space="preserve">Bei Anlagen klären ob diese bereits HS-intern verfügbar sind. </t>
  </si>
  <si>
    <t>GESAMTPROJEKTKOSTEN</t>
  </si>
  <si>
    <t>ERFORDERLICHES MATCHING FUNDS TOTAL</t>
  </si>
  <si>
    <t>Cash Zuwendung durch Praxispartner (zusätzlich zur In-Kind Leistung)</t>
  </si>
  <si>
    <t>Cash Zuwendung durch Oranisationseinheit (z.B. Überbleibsel aus Fund eines anderen Projektes)</t>
  </si>
  <si>
    <t>Benutzung eines Projektgewinnes eines thematisch vergleichbaren Projektes.</t>
  </si>
  <si>
    <t>Anlagen unterhalb Aktivierunsgrenze</t>
  </si>
  <si>
    <t>TOTAL GERÄTE / ANLAGEN</t>
  </si>
  <si>
    <t>Beschaffungen von Anlagen grösser als 10 TCHF (UZH) oder 50 TCHF (übrige HS) gibt es keine DIZH Gelder.</t>
  </si>
  <si>
    <t>Zeile ist Beispiel und kann überschrieben werden. Idealerweise liegt eine Offerte vor.</t>
  </si>
  <si>
    <t>HS</t>
  </si>
  <si>
    <t>ZHAW</t>
  </si>
  <si>
    <t>UZH</t>
  </si>
  <si>
    <t>ZHdK</t>
  </si>
  <si>
    <t>PHZH</t>
  </si>
  <si>
    <t>Personalkosten</t>
  </si>
  <si>
    <t>PROJEKT-FINANZIERUNG:</t>
  </si>
  <si>
    <t>MATCHING FUNDS DECKUNG:</t>
  </si>
  <si>
    <t>MATCHING FUNDS TOTAL</t>
  </si>
  <si>
    <t>phzh</t>
  </si>
  <si>
    <t>Auflösung von Reserven</t>
  </si>
  <si>
    <t>Umschichtung aus bestehenden Erträgen</t>
  </si>
  <si>
    <t>Differenz</t>
  </si>
  <si>
    <t>Vorschläge</t>
  </si>
  <si>
    <t>Wer</t>
  </si>
  <si>
    <t>was</t>
  </si>
  <si>
    <t>Roberto Sala</t>
  </si>
  <si>
    <t>nur direkte Kosten</t>
  </si>
  <si>
    <t>Praxispartner separat wie eine eigenständige Einheit.</t>
  </si>
  <si>
    <t>Kommentar ds</t>
  </si>
  <si>
    <t>Status</t>
  </si>
  <si>
    <t>pendent</t>
  </si>
  <si>
    <t>vermutlich nein, weil der Praxispartner von einer HS finanziert werden muss</t>
  </si>
  <si>
    <t>erledigt</t>
  </si>
  <si>
    <t>Personal-Kosten: Wie können Personal Kosten kalkuiert werden</t>
  </si>
  <si>
    <t>Véronique Planchamp</t>
  </si>
  <si>
    <t>Information wenn ZHdK als Partner-HS involviert ist</t>
  </si>
  <si>
    <t>Prozess erarbeiten mit Rebecca</t>
  </si>
  <si>
    <t>Bestätigungsschreiben später als Budget einreichen</t>
  </si>
  <si>
    <t>Julian, Manuel</t>
  </si>
  <si>
    <t>Zellen schützen</t>
  </si>
  <si>
    <t>wird gemacht</t>
  </si>
  <si>
    <t>Erklärungen</t>
  </si>
  <si>
    <t>z.B. Programmierung</t>
  </si>
  <si>
    <t>z.B. Beratungshonorar</t>
  </si>
  <si>
    <t>z.B. Webpage</t>
  </si>
  <si>
    <t>z.B. externer Event (läuft über Event-Agentur)</t>
  </si>
  <si>
    <t>z.B. Laptops</t>
  </si>
  <si>
    <t>z.B. Drucker</t>
  </si>
  <si>
    <t>Projekt-Bezeichnung:</t>
  </si>
  <si>
    <t>Antragsteller (Name, HS):</t>
  </si>
  <si>
    <t>beteiligte Hochschulen</t>
  </si>
  <si>
    <t>Laufzeit:</t>
  </si>
  <si>
    <t>Person</t>
  </si>
  <si>
    <t>Aufgabe</t>
  </si>
  <si>
    <t>Monate</t>
  </si>
  <si>
    <t>Jahreskosten</t>
  </si>
  <si>
    <t>Doz</t>
  </si>
  <si>
    <t>ZHdK vorhanden</t>
  </si>
  <si>
    <t>WiMa</t>
  </si>
  <si>
    <t>benötigt</t>
  </si>
  <si>
    <t>DIZH-Institution</t>
  </si>
  <si>
    <t>overhead (vorhanden)</t>
  </si>
  <si>
    <t>Personalkategorien Planung</t>
  </si>
  <si>
    <t xml:space="preserve">Stundensätze für </t>
  </si>
  <si>
    <t>Jahresstunden</t>
  </si>
  <si>
    <t>Kosten pro Jahr</t>
  </si>
  <si>
    <t>Kosten pro Monat</t>
  </si>
  <si>
    <t>Kosten pro Tag</t>
  </si>
  <si>
    <t>Planung/Verrechnung</t>
  </si>
  <si>
    <t>für Planung</t>
  </si>
  <si>
    <t>in CHF</t>
  </si>
  <si>
    <t>bei 100% BG</t>
  </si>
  <si>
    <t>Prof</t>
  </si>
  <si>
    <t>Ass.</t>
  </si>
  <si>
    <t>ATP A</t>
  </si>
  <si>
    <t>ATP B</t>
  </si>
  <si>
    <t>ATP C</t>
  </si>
  <si>
    <t>ATP D</t>
  </si>
  <si>
    <t>ATP E</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</si>
  <si>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</si>
  <si>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</si>
  <si>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</si>
  <si>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</si>
  <si>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</si>
  <si>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</si>
  <si>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</si>
  <si>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</si>
  <si>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</si>
  <si>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</si>
  <si>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</si>
  <si>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</si>
  <si>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</si>
  <si>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Faktoren</t>
  </si>
  <si>
    <t>Thomas Muster</t>
  </si>
  <si>
    <t>TOTAL PERSONALKOSTEN ZHdK</t>
  </si>
  <si>
    <t>Linien einfügen: Letzte Linie markieren und mit 'ctrl c' und 'ctrl +' eine weitere einfügen</t>
  </si>
  <si>
    <t>TOTAL PERSONALKOSTEN UZH</t>
  </si>
  <si>
    <t>TOTAL PERSONALKOSTEN ZHAW</t>
  </si>
  <si>
    <t>TOTAL PERSONALKOSTEN PHZH</t>
  </si>
  <si>
    <t>Besch-Grad</t>
  </si>
  <si>
    <t>Projekt-Bezeichnung</t>
  </si>
  <si>
    <t>Antragsteller (Name, HS)</t>
  </si>
  <si>
    <t>zusätzliche Linien: Letzte Linie markieren und mit 'ctrl c' und 'ctrl +'  einfügen</t>
  </si>
  <si>
    <t>Daniel Schuler</t>
  </si>
  <si>
    <t>In-Kind Leistungen: Wie weiter?</t>
  </si>
  <si>
    <t>Personal: Kostensätze</t>
  </si>
  <si>
    <t>Template ZHdK</t>
  </si>
  <si>
    <t>wird pro Zeile eruiert ob Budget vorhanden ist? Nicht nur vom Total?</t>
  </si>
  <si>
    <t xml:space="preserve">In den Zellen 1A - 4A müssen Angaben zum Projekt gemacht werden. </t>
  </si>
  <si>
    <t>VORGABEN FÜR ANRECHENBARE SACHKOSTEN</t>
  </si>
  <si>
    <t>1) es gibt keine Schwellenwerte für anrechenbare Sachkosten.</t>
  </si>
  <si>
    <t>2) Kosten können nur angerechnet werden, wenn sie im Rahmen des Gesuchs bewilligt wurden und für die Realisierung des Projekts unabdingbar sind.</t>
  </si>
  <si>
    <t>3) Nur Kosten angeben, welche nachvollziehbar sind.</t>
  </si>
  <si>
    <t>weiter zu beachten:</t>
  </si>
  <si>
    <t>VORGABEN FÜR SUBCONTRACTING</t>
  </si>
  <si>
    <t>Ausgaben für "Subcontracting"-Aufträge müssen von den Sachkosten getrennt werden.</t>
  </si>
  <si>
    <t>Erläuterungen:</t>
  </si>
  <si>
    <t>Beispiele:</t>
  </si>
  <si>
    <t>Programmierungen, Beratungen, Erstellen Web-Auftritt, Event-Agenturen etc.</t>
  </si>
  <si>
    <t>2) Falls vorhanden, Offerten über die Kostenzusammensetzung beilegen, damit die angegebenen Kosten nachvollziehbar sind.</t>
  </si>
  <si>
    <t>3) Kosten können nur angerechnet werden, wenn sie im Rahmen des Gesuchs bewilligt wurden und für die Realisierung des Projekts unabdingbar sind.</t>
  </si>
  <si>
    <t>Der Overhead beträgt immer 20% der Gesamtprojektkosten!</t>
  </si>
  <si>
    <t>Erläuterung:</t>
  </si>
  <si>
    <t>kalkulierte Projektkosten: 80%</t>
  </si>
  <si>
    <t>+ Overhead: 20%</t>
  </si>
  <si>
    <t>Die Kalkulation des Overheads ist bereits in der Kalkulation fest integriert.</t>
  </si>
  <si>
    <t>Vorgabe für den DIZH Sonderkredit:</t>
  </si>
  <si>
    <t xml:space="preserve">Auszug aus Konzept zum Innovationsprogramm: </t>
  </si>
  <si>
    <t>Die DIZH-Finanzierung im Innovationsprogramm muss auf der Ebene der Projekte im Verhältnis 50:50 aus anderweitigen Mitteln erbracht werden (Matching Funds, siehe OrgR Art. 26).</t>
  </si>
  <si>
    <t>Valide Eigenleistungen sind die Umschichtung bestehender Erträge der Hochschulen sowie die Neueinwerbung von Drittmitteln (siehe Aktennotiz der Bildungsdirektion vom 23. März 2020);</t>
  </si>
  <si>
    <t>die Auflösung von Reserven steht für das Innovationsprogramm ebenfalls zur Verfügung, siehe Aktennotiz vom 16.06.2020).</t>
  </si>
  <si>
    <t>Investitionen</t>
  </si>
  <si>
    <t>Erklären wie eingeben und Finanzierung erklären</t>
  </si>
  <si>
    <t>Matching Funds</t>
  </si>
  <si>
    <t>Erläuterungen zu klären wie detailliert. Abhängig von PP und Invest</t>
  </si>
  <si>
    <t>Personal UZH (Übertrag aus "Personalkosten)</t>
  </si>
  <si>
    <t>Personal ZHAW (Übertrag aus "Personalkosten)</t>
  </si>
  <si>
    <t>Personal ZHdK (Übertrag aus "Personalkosten)</t>
  </si>
  <si>
    <t>Personal PHZH (Übertrag aus "Personalkosten)</t>
  </si>
  <si>
    <t>anteilmässige Projektkosten CHF</t>
  </si>
  <si>
    <t>Themen</t>
  </si>
  <si>
    <t>Subcontracting</t>
  </si>
  <si>
    <t>PROJEKT-BEZEICHNUNG</t>
  </si>
  <si>
    <t>KALKULATION OVERHEAD</t>
  </si>
  <si>
    <t>Kalkulation Overhead</t>
  </si>
  <si>
    <t>Infos zu Projekt-Finanzierung</t>
  </si>
  <si>
    <t>Erläuterungen</t>
  </si>
  <si>
    <t>ERLÄUTERUNGEN ZU DIESER WEGLEITUNG:</t>
  </si>
  <si>
    <t>wird vom Blatt "Personalkosten" direkt übernommen</t>
  </si>
  <si>
    <t>KALKULATION PERSONALKOSTEN:</t>
  </si>
  <si>
    <t>Damit die Kosten nachvollziehbar sind, können in den Kommentarspalten Details angegeben werden.</t>
  </si>
  <si>
    <t>In diesen Zeilen können die Jahreskosten manuell eingegeben werden.</t>
  </si>
  <si>
    <t>kann beliebig ausgefüllt werden.</t>
  </si>
  <si>
    <t>Personal Kosten</t>
  </si>
  <si>
    <t>manuelle Eingabe: Wie macht dies der Forscher? Std-Sätze? Jahreslohn?</t>
  </si>
  <si>
    <t>vermutlich nein</t>
  </si>
  <si>
    <t>Zelle 1A:</t>
  </si>
  <si>
    <t>Zelle 2A:</t>
  </si>
  <si>
    <t>Zelle 3A:</t>
  </si>
  <si>
    <t>Zelle 4A:</t>
  </si>
  <si>
    <t>Sofern es Sinn macht, kann sich eine Zeile auf mehrere Hochschulen beziehen.</t>
  </si>
  <si>
    <t>HINWEIS: Alle hier notierten Erklärungen und Erläuterungen sind in der Kalkulation (Zellen mit rotem Dreieck) als Notiz hinterlegt.</t>
  </si>
  <si>
    <t>Kostensätze ZHAW 2021</t>
  </si>
  <si>
    <t>gültig ab 01.01.2021 (Basis für Budget 2021)</t>
  </si>
  <si>
    <t>pro Stunde; Angaben in CHF</t>
  </si>
  <si>
    <t>unverändert gegenüber 2020</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</si>
  <si>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</si>
  <si>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</si>
  <si>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</si>
  <si>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</si>
  <si>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</si>
  <si>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</si>
  <si>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</si>
  <si>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</si>
  <si>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 xml:space="preserve">
Personalkategorie</t>
  </si>
  <si>
    <t xml:space="preserve">Lohnintervall (in KCHF)
</t>
  </si>
  <si>
    <t>C [&lt;130']</t>
  </si>
  <si>
    <t>D [130'-170']</t>
  </si>
  <si>
    <t>E [&gt;170']</t>
  </si>
  <si>
    <r>
      <t>Dozierende / Lehrbeauftragte</t>
    </r>
    <r>
      <rPr>
        <vertAlign val="superscript"/>
        <sz val="12"/>
        <color theme="1"/>
        <rFont val="Arial"/>
        <family val="2"/>
      </rPr>
      <t xml:space="preserve"> 3)</t>
    </r>
  </si>
  <si>
    <r>
      <t>intern</t>
    </r>
    <r>
      <rPr>
        <vertAlign val="superscript"/>
        <sz val="12"/>
        <color theme="1"/>
        <rFont val="Arial"/>
        <family val="2"/>
      </rPr>
      <t xml:space="preserve"> 1)</t>
    </r>
  </si>
  <si>
    <r>
      <t>extern</t>
    </r>
    <r>
      <rPr>
        <i/>
        <vertAlign val="superscript"/>
        <sz val="12"/>
        <color theme="1"/>
        <rFont val="Arial"/>
        <family val="2"/>
      </rPr>
      <t xml:space="preserve"> 2)</t>
    </r>
  </si>
  <si>
    <t>B [&lt;90']</t>
  </si>
  <si>
    <t>C [90'-130']</t>
  </si>
  <si>
    <t>D [&gt;130']</t>
  </si>
  <si>
    <t>Wiss. Mitarbeitende</t>
  </si>
  <si>
    <t>Wiss. Assistierende</t>
  </si>
  <si>
    <t>Angestellte</t>
  </si>
  <si>
    <t>A [1 Kostensatz]</t>
  </si>
  <si>
    <t>Praktikanten / Lernende</t>
  </si>
  <si>
    <r>
      <rPr>
        <vertAlign val="superscript"/>
        <sz val="10"/>
        <color theme="1"/>
        <rFont val="Arial"/>
        <family val="2"/>
      </rPr>
      <t xml:space="preserve">1) </t>
    </r>
    <r>
      <rPr>
        <sz val="12"/>
        <color theme="1"/>
        <rFont val="Calibri"/>
        <family val="2"/>
        <scheme val="minor"/>
      </rPr>
      <t>intern = Kostensätze ohne Gemeinkostenzuschlag; für interne Stundenverrechnungen</t>
    </r>
  </si>
  <si>
    <r>
      <rPr>
        <i/>
        <vertAlign val="superscript"/>
        <sz val="10"/>
        <color theme="1"/>
        <rFont val="Arial"/>
        <family val="2"/>
      </rPr>
      <t xml:space="preserve">2) </t>
    </r>
    <r>
      <rPr>
        <i/>
        <sz val="10"/>
        <color theme="1"/>
        <rFont val="Arial"/>
        <family val="2"/>
      </rPr>
      <t>extern = Kostensätze mit Gemeinkostenzuschlag; Richtwerte für externe Stundenverrechnungen und Kalkulationen</t>
    </r>
  </si>
  <si>
    <r>
      <rPr>
        <vertAlign val="superscript"/>
        <sz val="10"/>
        <color theme="1"/>
        <rFont val="Arial"/>
        <family val="2"/>
      </rPr>
      <t xml:space="preserve">3) </t>
    </r>
    <r>
      <rPr>
        <sz val="12"/>
        <color theme="1"/>
        <rFont val="Calibri"/>
        <family val="2"/>
        <scheme val="minor"/>
      </rPr>
      <t>unter Berücksichtigung der Pauschale für Fortbildung &amp; allg. Hochschulaufgaben</t>
    </r>
  </si>
  <si>
    <r>
      <rPr>
        <b/>
        <sz val="10"/>
        <color rgb="FF0070C0"/>
        <rFont val="Arial"/>
        <family val="2"/>
      </rPr>
      <t>blau/fett</t>
    </r>
    <r>
      <rPr>
        <sz val="12"/>
        <color theme="1"/>
        <rFont val="Calibri"/>
        <family val="2"/>
        <scheme val="minor"/>
      </rPr>
      <t xml:space="preserve"> = Richtgrössen für die jeweilige Personalkategorie; Verwendung in der Budgetierung und für (Projekt-)Kalkulationen</t>
    </r>
  </si>
  <si>
    <t>=&gt; Lohnintervall, in dem erfahrungsgemäss die grösste Anzahl von Mitarbeitenden zu finden ist</t>
  </si>
  <si>
    <t>Dozierende / Lehrbeauftragte</t>
  </si>
  <si>
    <t>Das Blatt wurde gesperrt und mit einem Passwort geschützt. Orange markierte Zellen können hingegen ausgefüllt werden.</t>
  </si>
  <si>
    <t>Antragsteller*in (Name, HS)</t>
  </si>
  <si>
    <t>SNF ist mit Istlöhnen</t>
  </si>
  <si>
    <t>std</t>
  </si>
  <si>
    <t>Wochenb</t>
  </si>
  <si>
    <t>Wochen Ferien</t>
  </si>
  <si>
    <t>Feiertage</t>
  </si>
  <si>
    <t>4*42 Selbstausbildungszeit wird noch abgezogen</t>
  </si>
  <si>
    <t>Arbeitstage</t>
  </si>
  <si>
    <t>Einzubringende Eigenleistungen</t>
  </si>
  <si>
    <t>Einzubringende Eigenleistungen:</t>
  </si>
  <si>
    <t>ZHAW:</t>
  </si>
  <si>
    <t>Die Excel-Kalkulation muss zwingend ausgefüllt werden, damit das Projekt-Budget einheitlich mit den gülten Voraussetzungen kalkuliert wird.</t>
  </si>
  <si>
    <t>Diese Wegleitung dient dazu, dem*r Antragsteller*in die geltenden Regeln sowie wichtige Erläuterungen für jeden Abschnitt darzulegen.</t>
  </si>
  <si>
    <t>Pro Hochschule gibt es ein Kalkulationsfenster mit 12 Zeilen. In den ersten 6 Zeilen sind fixe Standard-Kostensätze hinterlegt. Die letzten 6 Zeilen können beliebig überschrieben werden.</t>
  </si>
  <si>
    <t>es gibt zwei Möglichkeiten die Personalkosten zu ermitteln:</t>
  </si>
  <si>
    <t>4) Keine Reserveposten aufbauen!</t>
  </si>
  <si>
    <t>Ein Subcontractor ist typischerweise eine externe Firma die für das DIZH Projekt eine Arbeit erledigt, die nicht Hochschul-intern erbracht werden kann.</t>
  </si>
  <si>
    <t>- Sofern aus dem Subcontracting ein immaterieller Wert (z.B. Software) entsteht, kann dies unter Umständen zu einem Investitionsbedarf führen.</t>
  </si>
  <si>
    <r>
      <t>Grundsatz</t>
    </r>
    <r>
      <rPr>
        <sz val="12"/>
        <color rgb="FF000000"/>
        <rFont val="Helvetica"/>
        <family val="2"/>
      </rPr>
      <t>:</t>
    </r>
  </si>
  <si>
    <r>
      <t xml:space="preserve">Kommentar </t>
    </r>
    <r>
      <rPr>
        <b/>
        <sz val="8"/>
        <color theme="1"/>
        <rFont val="Helvetica"/>
        <family val="2"/>
      </rPr>
      <t>(können nach belieben überschrieben werden)</t>
    </r>
  </si>
  <si>
    <t>Diese Spaltentrennung ist erforderlich, damit die Finanzierung pro Hochschule separat ersichtlich ist.</t>
  </si>
  <si>
    <t>Std</t>
  </si>
  <si>
    <t>Std-Satz</t>
  </si>
  <si>
    <t>1) separates Blatt "Personalkosten"</t>
  </si>
  <si>
    <t>Da jede Hochschule unterschiedliche Vorgehensweise kennt, ihre Personalkosten zu kalkulieren, gibt es pro Hochschule eine separte Erläuterung.</t>
  </si>
  <si>
    <t>Personalkosten ZHdK:</t>
  </si>
  <si>
    <t>Die Jahreskosten im Verhältnis des ausgewählten Beschäftigungs-Grades und der Anzahl Monate.</t>
  </si>
  <si>
    <t>Das Total wird direkt ins "DIZH Innovationsprogramm Kalk" übernommen (Zeilen 8 bis 11).</t>
  </si>
  <si>
    <t>Personalkosten ZHAW:</t>
  </si>
  <si>
    <t>Std-Satz:</t>
  </si>
  <si>
    <t>Die Anzahl Stunden multipliziert mit dem internen Stunden-Satz.</t>
  </si>
  <si>
    <t>Personalkosten UZH:</t>
  </si>
  <si>
    <t>Personalkosten PHZH:</t>
  </si>
  <si>
    <t>Personal-Kategorie: DROP-DOWN der Personalkategorie gemäss Vorgaben ZHdK.</t>
  </si>
  <si>
    <t>Aufgabe: Rolle innerhalb des Projektes</t>
  </si>
  <si>
    <t>Besch-Grad: Der "Beschäftigungs-Grad" des Mitarbeiters im Projekt in %.</t>
  </si>
  <si>
    <t>Monate: Die Beschäftigungs-Dauer des Mitarbeiters in Monaten.</t>
  </si>
  <si>
    <t>Jahreskosten:</t>
  </si>
  <si>
    <t>anteilmässige Projektkosten:</t>
  </si>
  <si>
    <t>weisse Felder: Die Lohnkosten werden gemäss gewählter Personal-Kategorie automatisch übernommen.</t>
  </si>
  <si>
    <t xml:space="preserve">orange Felder: Die Jahreskosten können manuell eingegeben werden. </t>
  </si>
  <si>
    <t>Personal-Kategorie: DROP-DOWN der Personalkategorie gemäss Vorgaben ZHAW.</t>
  </si>
  <si>
    <t>Aufgabe: Rolle innerhalb des Projektes.</t>
  </si>
  <si>
    <t xml:space="preserve">Std: Stunden des Mitarbeiters für das Projekt (z.B. gemäss Projektplan) </t>
  </si>
  <si>
    <t>orange Felder: Kostensatz kann selber eingefügt werden.</t>
  </si>
  <si>
    <r>
      <t xml:space="preserve">weisse Felder: interne Kostensätze gemäss gewählter Personal-Kategorie. </t>
    </r>
    <r>
      <rPr>
        <sz val="12"/>
        <color theme="1"/>
        <rFont val="Helvetica"/>
        <family val="2"/>
      </rPr>
      <t>=&gt; Lohnintervall, in dem erfahrungsgemäss die grösste Anzahl von Mitarbeitenden zu finden ist.</t>
    </r>
  </si>
  <si>
    <t>2) Eingabe Personalkosten manuell direkt im Blatt "DIZH Innovationspgrogramm Kalk"</t>
  </si>
  <si>
    <t>Die Personalkosten können auch manuell eingebeben werden in den Zeilen 12 bis 15 (unbedigt die Kosten in die jeweilige Spalte der betroffenen Hochschule eingeben).</t>
  </si>
  <si>
    <t>VORGABEN FÜR PRAXISPARTNER</t>
  </si>
  <si>
    <t>Kalkulationsschema PHZH</t>
  </si>
  <si>
    <t>Kalkulationsschema UZH</t>
  </si>
  <si>
    <t>Kalkulationsschema ZHAW</t>
  </si>
  <si>
    <t>Kalkulationsschema ZHdK</t>
  </si>
  <si>
    <t>Vorschlag ist gemacht</t>
  </si>
  <si>
    <t>Wird abgeklärt wie es die HS buchen können. Anschliessend für DIZH anschauen</t>
  </si>
  <si>
    <t>ZHdK: ok; ZHAW: ok; UZH: pendent; PHZH: pendent</t>
  </si>
  <si>
    <t>Wegleitung: einzubringende EL</t>
  </si>
  <si>
    <t>Wegleitung: Geräte / Anlage</t>
  </si>
  <si>
    <t>Beispiele für Investition die für Forscher verständlich ist</t>
  </si>
  <si>
    <t>Beispiele pro Kategorie die nachvollziehbar sind</t>
  </si>
  <si>
    <t>Beschaffungen von Geräten, Anlagen und Infrastrukturen welche für das Projekt unabdingbar sind und einen Nutzen von mindestens einem Jahr aufweisen.</t>
  </si>
  <si>
    <t>Ausgaben für Miete von Geräten müssen ebenfalls angegeben werden.</t>
  </si>
  <si>
    <t>UZH: 10 TCHF</t>
  </si>
  <si>
    <t>PHZH, ZHAW, ZHdK: 50 TCHF</t>
  </si>
  <si>
    <r>
      <rPr>
        <i/>
        <sz val="12"/>
        <color rgb="FF000000"/>
        <rFont val="Helvetica"/>
        <family val="2"/>
      </rPr>
      <t>Beispiele</t>
    </r>
    <r>
      <rPr>
        <sz val="12"/>
        <color rgb="FF000000"/>
        <rFont val="Helvetica"/>
        <family val="2"/>
      </rPr>
      <t>:</t>
    </r>
  </si>
  <si>
    <t xml:space="preserve">Schwellenwerte: </t>
  </si>
  <si>
    <t>Anschaffungen welche diese Schwellenwerte übersteigen, müssen Hochschul-intern beschafft werden und können nicht mit DIZH Geldern finanziert werden.</t>
  </si>
  <si>
    <t>Praxisnahe Beispiele für UZH:</t>
  </si>
  <si>
    <r>
      <t xml:space="preserve">Beschaffung 3D Drucker: Wert 30 TCHF. Muss von der UZH beschafft werden. </t>
    </r>
    <r>
      <rPr>
        <b/>
        <sz val="12"/>
        <color theme="1"/>
        <rFont val="Helvetica"/>
        <family val="2"/>
      </rPr>
      <t>Kein</t>
    </r>
    <r>
      <rPr>
        <sz val="12"/>
        <color theme="1"/>
        <rFont val="Helvetica"/>
        <family val="2"/>
      </rPr>
      <t xml:space="preserve"> Anspruch auf DIZH Gelder.</t>
    </r>
  </si>
  <si>
    <r>
      <t xml:space="preserve">Beschaffung von 10 Workstations: Wert je 5'000 CHF. --&gt; Gilt als Sammelbestellung und muss von der UZH beschafft werden. </t>
    </r>
    <r>
      <rPr>
        <b/>
        <sz val="12"/>
        <color theme="1"/>
        <rFont val="Helvetica"/>
        <family val="2"/>
      </rPr>
      <t>Kein</t>
    </r>
    <r>
      <rPr>
        <sz val="12"/>
        <color theme="1"/>
        <rFont val="Helvetica"/>
        <family val="2"/>
      </rPr>
      <t xml:space="preserve"> Anspruch auf DIZH Gelder.</t>
    </r>
  </si>
  <si>
    <r>
      <t xml:space="preserve">Eine SW-Plattform muss für das Projekt entwickelt werden. Kosten: 60 TCHF. --&gt; Wird als "immaterielle Anlage" deklariert und muss von der UZH finanziert werden. </t>
    </r>
    <r>
      <rPr>
        <b/>
        <sz val="12"/>
        <color theme="1"/>
        <rFont val="Helvetica"/>
        <family val="2"/>
      </rPr>
      <t>Kein</t>
    </r>
    <r>
      <rPr>
        <sz val="12"/>
        <color theme="1"/>
        <rFont val="Helvetica"/>
        <family val="2"/>
      </rPr>
      <t xml:space="preserve"> Anspruch auf DIZH Gelder.</t>
    </r>
  </si>
  <si>
    <t>Beschaffung von "Oculus Quest" Umgebung: 8 TCHF. Kann durch DIZH Gelder finanziert werden.</t>
  </si>
  <si>
    <t>Praxisnahe Beispiele für PHZH, ZHAW &amp; ZHdK:</t>
  </si>
  <si>
    <t>Beschaffung 3D Drucker: Wert 30 TCHF. Kann durch DIZH Gelder finanziert werden.</t>
  </si>
  <si>
    <t>Beschaffung von 10 Workstations: Wert je 5'000 CHF. Kann durch DIZH Gelder finanziert werden.</t>
  </si>
  <si>
    <r>
      <t xml:space="preserve">Eine SW-Plattform muss für das Projekt entwickelt werden. Kosten: 60 TCHF. --&gt; Wird als "immaterielle Anlage" deklariert und muss von der HS finanziert werden. </t>
    </r>
    <r>
      <rPr>
        <b/>
        <sz val="12"/>
        <color theme="1"/>
        <rFont val="Helvetica"/>
        <family val="2"/>
      </rPr>
      <t>Kein</t>
    </r>
    <r>
      <rPr>
        <sz val="12"/>
        <color theme="1"/>
        <rFont val="Helvetica"/>
        <family val="2"/>
      </rPr>
      <t xml:space="preserve"> Anspruch auf DIZH Gelder.</t>
    </r>
  </si>
  <si>
    <t>TIPP: Wenn Anlagen für ein Projekt benötigt werden, sollte vorgängig intern geklärt werden, ob die Anlage bereits Hochschul-intern verfügbar ist.</t>
  </si>
  <si>
    <t>Bei vielen "Calls" wird eine Vernetzung von DIZH-Partnerhochschulen mit gesellschaftlichen Akteur*innen (Praxispartner) gefordert.</t>
  </si>
  <si>
    <t>Betreffend der Finanzierung gibt es momentan keine geltende Regelung und daher können diese Beträge nicht für die DIZH Gelder berücksichtigt werden.</t>
  </si>
  <si>
    <t>Daher ist es wichtig, den monetären Wert dieser Zusammenarbeit mit dem externen Praxispartner in den dafür vorgesehenen Zeilen anzugeben.</t>
  </si>
  <si>
    <t>Das heisst die Hochschulen dürfen im Moment die "In-Kind Leistungen" der Praxispartner im Rahmen des DIZH Finanzreportings nicht inkludieren.</t>
  </si>
  <si>
    <t>abzüglich Praxispartner</t>
  </si>
  <si>
    <t>Folglich wird im Blatt "DIZH Innovationsprogramm Kalk" der ermittelte Wert der Leistungen der involvierten Praxispartner vom Total der direkten Projektkosten subtrahiert.</t>
  </si>
  <si>
    <t>Freie universitäre Mittel des Lehrstuhls bzw. des Instituts (no earmarked funds) als Cash</t>
  </si>
  <si>
    <t>-</t>
  </si>
  <si>
    <t xml:space="preserve">Personaleinsatz von Personen (Doktoranden, Post-Docs, Assistenten) bezahlt aus freien Mitteln des Lehrstuhls bzw. des Instituts; </t>
  </si>
  <si>
    <t>Monetarisiert durch jeweiligen Stundenansatz, wird vom jeweiligen Vorgesetzten bestätigt oder auch hinterlegtem Kostensplit auf das DIZH-Projekt</t>
  </si>
  <si>
    <t>Arbeitsleistung des Lehrstuhlinhabers/Professors (sofern es keine Drittmittelprofessur ist oder weiterverrechnet wird) ;</t>
  </si>
  <si>
    <t>Monetarisiert durch jeweiligen Stundenansatz, wird durch Antragsteller selbst bestätigt</t>
  </si>
  <si>
    <t>Es wird jeweils das gesamte Drittmittel berücksichtigt (bzw. alle darauf verbuchten Ausgaben, sei es Betriebs- oder Personalaufwand)</t>
  </si>
  <si>
    <t>Folgende Drittmittel können verwendet werden: </t>
  </si>
  <si>
    <t>Drittmittel (no earmarked funds) mit direktem Bezug zum Projektthema (gemäss DIZH-Reglement)</t>
  </si>
  <si>
    <t>Soll nur ein (teilweiser) Personaleinsatz von drittmittelfinanzierten Personen und nicht das gesamte Drittmittel berücksichtigt werden, gibt es folgende Möglichkeiten:</t>
  </si>
  <si>
    <t>Personaleinsatz von Personen (Doktoranden, Post-Docs, Assistenten) bezahlt aus Drittmittel mit direktem Bezug zum Projektthema;</t>
  </si>
  <si>
    <t>Personaleinsatz von Personen (Doktoranden, Post-Docs, Assistenten) bezahlt aus Drittmittel, bei denen der Geldgeber einer Umwidmung zugestimmt hat;</t>
  </si>
  <si>
    <t>Personaleinsatz von (Stiftungs-/Drittmittel)Professuren; der Geldgeber muss der Umwidmung zugestimmt haben, sofern nicht bereits in der Stiftungsvereinbarung etc geregelt:</t>
  </si>
  <si>
    <t>ist meiner Meinung nach kein Thema</t>
  </si>
  <si>
    <t>Wie integrieren? Hab es momentan vom Total abgezogen</t>
  </si>
  <si>
    <t>a) Cash-Leistungen (verfügbares Geld um bestimmte Ausgaben tätigen zu können): </t>
  </si>
  <si>
    <t>b) in-kind-Leistungen (eine bereits laufende Anstellung die möglicherweise auf das Projeke umgebucht werden kann): </t>
  </si>
  <si>
    <t>Geräte / Anlagen / Infrastruktur</t>
  </si>
  <si>
    <t>GERÄTE / ANLAGEN / INFRASTRUKTUR</t>
  </si>
  <si>
    <t>Drittmittel, bei denen der Geldgeber einer Umwidmung zugestimmt hat.</t>
  </si>
  <si>
    <t>Monetarisiert durch jeweiligen Stundenansatz, wird vom jeweiligen Vorgesetzten bestätigt.</t>
  </si>
  <si>
    <t>Open Access Kosten, Mietkosten, Versicherungen, Werbe-Kosten, Druckkosten etc.</t>
  </si>
  <si>
    <t>Spesen: z.B. Reisekosten für Konferenzbesuche, Kosten für Einladen von Referenten an Workshops, Kosten für Catering oder andere Verpflegung etc.</t>
  </si>
  <si>
    <t>Hilfsassistenzen</t>
  </si>
  <si>
    <t>Post-Docs</t>
  </si>
  <si>
    <t>Lohnklasse 10 mit LS 3 - 11</t>
  </si>
  <si>
    <t>Mittelwert</t>
  </si>
  <si>
    <t>Doktoranden</t>
  </si>
  <si>
    <t>Pensum</t>
  </si>
  <si>
    <t>Lohnklasse 18/03</t>
  </si>
  <si>
    <t>Person: Name des Mitarbeiters. Ist für DIZH nicht relevant und muss nicht zwingend ausgefüllt werden, kann aber für den Antragsteller als Hilfe dienen.</t>
  </si>
  <si>
    <t>Personal-Kategorie: DROP-DOWN der Personalkategorie gemäss Vorgaben UZH</t>
  </si>
  <si>
    <t>Für UZH Personal stehen nur drei Kategorien als "Drop Down" zur Auswahl:</t>
  </si>
  <si>
    <t>1) Hilfassistenzen:</t>
  </si>
  <si>
    <t>2) Doktoranden:</t>
  </si>
  <si>
    <t>--&gt; somit ist bei einem gewählten Beschäftigungsgrad von 100% das Pensum von 60% die Basis.</t>
  </si>
  <si>
    <t>3) Post-Docs:</t>
  </si>
  <si>
    <t>alle anderen Personalkategorien können manuell in den dafür vorgesehenen Zeilen eingegeben werden.</t>
  </si>
  <si>
    <t>Zeilen mit Dropdown Menu in der Spalte "Personal-Kategorie"</t>
  </si>
  <si>
    <t>Laborgeräte, Maschinen, Instrumente, Werkzeuge, Hardware (inkl. Betriebssoftware), Drucker, Fahrzeuge, Mobiliar, Software, Lizenzen, Patente etc.</t>
  </si>
  <si>
    <t>GEFORDERTE DIZH GELDER (50% DER GPK)</t>
  </si>
  <si>
    <t>ATP</t>
  </si>
  <si>
    <t>Personal-Kategorie: DROP-DOWN der Personalkategorie gemäss Vorgaben PHZH.</t>
  </si>
  <si>
    <t>Prof.: 90 CHF</t>
  </si>
  <si>
    <t>Doz.: 90 CHF</t>
  </si>
  <si>
    <t>Wima: 70 CHF</t>
  </si>
  <si>
    <t>Wiss. Assistierende: 40 CHF</t>
  </si>
  <si>
    <t>ATP (undifferenziert): 55 CHF</t>
  </si>
  <si>
    <t>Es gelten folgende Stunden-Sätze (und diese werden mit 1'900 Std multipliziert):</t>
  </si>
  <si>
    <t>INFOS ZU PROJEKT-FINANZIERUNG (ab Zeile 55)</t>
  </si>
  <si>
    <t>- Ob ein immaterieller Wert entsteht, hängt von verschiedenen Faktoren ab und muss die Finanzabteilung der jeweiligen Hochschule klären.</t>
  </si>
  <si>
    <t>Formel für Matching: =WENN((B56/2)&gt; 250000; 250000; B56/2)</t>
  </si>
  <si>
    <t>Hingegen dürfen Anschaffungen von Geräten &amp; Anlagen unterhalb dieses Schwellenwertes für den DIZH Kredit angegeben werden.</t>
  </si>
  <si>
    <t>1) Höchstens 20% der Gesamtprojektkosten oder maximal 100 TCHF.</t>
  </si>
  <si>
    <t>Übersetzung Englisch</t>
  </si>
  <si>
    <t>1) deepl 2) https://proofreading.org/</t>
  </si>
  <si>
    <t>GESAMTPROJEKTKOSTEN (mit PP)</t>
  </si>
  <si>
    <t>GESAMTPROJEKTKOSTEN (ohne PP)</t>
  </si>
  <si>
    <t>GESAMTPROJEKTKOSTEN INKL. OH</t>
  </si>
  <si>
    <t>OVERHEAD (OH)</t>
  </si>
  <si>
    <t>Hilfsassistierende ohne Bachelor (100% Pensum; LK10/LS03-11)</t>
  </si>
  <si>
    <t>Hilfsassistierende MIT Bachelor (100% Pensum, LK 13/LS03-11)</t>
  </si>
  <si>
    <t>Doktorierende 1. Jahr (idR 60% Pensum)</t>
  </si>
  <si>
    <t>Doktorierende 2. Jahr (idR 60% Pensum)</t>
  </si>
  <si>
    <t>Doktorierende 3. u. 4. Jahr (idR 60% Pensum)</t>
  </si>
  <si>
    <t>Post-Docs (100% Pensum, LK 18/LS03)</t>
  </si>
  <si>
    <t>inkl. Soz. leistungen</t>
  </si>
  <si>
    <t>Personal-Kategorie</t>
  </si>
  <si>
    <t>Eingeworbene/einzuwerbende Drittmittel</t>
  </si>
  <si>
    <t>Drittmittel, die von Projektpartnern (z.B. Cashbeiträge von Praxispartnern) zur Verfügung gestellt werden und auf einem Drittmittelkonto landen.</t>
  </si>
  <si>
    <t xml:space="preserve">Für ZHAW-Finanzierungsanteile gilt: Es sind mind. 6.6% der Gesamtkosten an eingeworbenen Drittmitteln nachzuweisen.  </t>
  </si>
  <si>
    <t>WEGLEITUNG FÜR DIZH KALKULATION</t>
  </si>
  <si>
    <t>Der Overhead-Zuschlag gilt auf Ebene des einzelnen Projektes, also ein fixer kalkulatorischer Aufschlag pro Projekt.</t>
  </si>
  <si>
    <t>Insgesamt fallen in einem Projekt 25% Overhead auf den Primärmitteln und 20% von den Gesamtprojektkosten (inklusive Overhead) - unabhängig vom Finanzierungssplit.</t>
  </si>
  <si>
    <t>Für jede beteiligte Hochschule gibt es separate Spalten: PHZH: Spalte E; UZH: Spalte H; ZHAW: Spalte K; ZHdK: Spalte N.</t>
  </si>
  <si>
    <t>Lohnklasse 10. Lohnstufen 03-11. Ergibt Mittelwert von CHF 77'401 für einen Jahreslohn mit 100% Pensum (inkl. 18 % Sozialleistungen).</t>
  </si>
  <si>
    <t>Lohnklasse 10. Lohnstufen 03-11. Ergibt Mittelwert von CHF 89'656 für einen Jahreslohn mit 100% Pensum (inkl. 18 % Sozialleistungen).</t>
  </si>
  <si>
    <t>Gem. UZH Einreihungsrichtlinien: 60% Pensum. Ergibt folgende Jahreslöhne (inkl. 18 % Sozialleistungen):</t>
  </si>
  <si>
    <t>Doktorierende 1. Jahr (idR 60% Pensum) -&gt; CHF 92'512</t>
  </si>
  <si>
    <t>Doktorierende 2. Jahr (idR 60% Pensum) -&gt; CHF 95'462</t>
  </si>
  <si>
    <t>Doktorierende 3. u. 4. Jahr (idR 60% Pensum) -&gt; CHF 98'412</t>
  </si>
  <si>
    <t>Lohnklasse 18 mit Lohnstufe 03. Ergibt einen Jahreslohn (inkl. 18 % Sozialleistungen) von CHF 113'263 mit 100% Pensum.</t>
  </si>
  <si>
    <t>Hilfassistenzen ohne Bachelor:</t>
  </si>
  <si>
    <t>Hilfassistenzen mit Bachelor:</t>
  </si>
  <si>
    <t>Alle Felder in Spalte A (Zeilen 18 bis 23) können beliebig überschrieben und bezeichnet werden. Bitte möglichst genaue und gut nachvollziehbare Bezeichnungen angeben.</t>
  </si>
  <si>
    <t>= GESAMTPROJEKTKOSTEN inkl. OH: 100%</t>
  </si>
  <si>
    <t>Die Auflösung von Reserven ist in der Regel auf Stufe Hochschul-Leitung zu bestimmen.</t>
  </si>
  <si>
    <r>
      <t xml:space="preserve">Zahlen können in </t>
    </r>
    <r>
      <rPr>
        <b/>
        <i/>
        <sz val="12"/>
        <color theme="1"/>
        <rFont val="Helvetica"/>
        <family val="2"/>
      </rPr>
      <t>hell orangen</t>
    </r>
    <r>
      <rPr>
        <sz val="12"/>
        <color theme="1"/>
        <rFont val="Helvetica"/>
        <family val="2"/>
      </rPr>
      <t xml:space="preserve"> Felder eingegeben werden.</t>
    </r>
  </si>
  <si>
    <r>
      <t xml:space="preserve">Zahlen können in </t>
    </r>
    <r>
      <rPr>
        <b/>
        <i/>
        <sz val="12"/>
        <color theme="1"/>
        <rFont val="Helvetica"/>
        <family val="2"/>
      </rPr>
      <t>hell grünen</t>
    </r>
    <r>
      <rPr>
        <sz val="12"/>
        <color theme="1"/>
        <rFont val="Helvetica"/>
        <family val="2"/>
      </rPr>
      <t xml:space="preserve"> Felder eingegeben werden.</t>
    </r>
  </si>
  <si>
    <t>PHZH-</t>
  </si>
  <si>
    <t>ANTEIL</t>
  </si>
  <si>
    <t>ZHAW-</t>
  </si>
  <si>
    <t>ZHdK-</t>
  </si>
  <si>
    <t>--&gt; alle anderen Felder sind für Eingaben gesperrt.</t>
  </si>
  <si>
    <t>Projekt-Start (TT.MM.JJ)</t>
  </si>
  <si>
    <t>Laufzeit in Monaten</t>
  </si>
  <si>
    <t>End-Datum</t>
  </si>
  <si>
    <t>TOTAL bis ZWISCHENBERICHT</t>
  </si>
  <si>
    <t>Fehlende Eigenleistungen</t>
  </si>
  <si>
    <t>TOTAL GESICHERTE EIGENLEISTUNGEN</t>
  </si>
  <si>
    <t>Auflösung von Reserven (gesichert)</t>
  </si>
  <si>
    <t>Umschichtung aus bestehenden Erträgen (gesichert)</t>
  </si>
  <si>
    <t>Eingeworbene/einzuwerbende Drittmittel (gesichert)</t>
  </si>
  <si>
    <t>Fehlende / nicht gesicherte Eigenleistungen</t>
  </si>
  <si>
    <t>Total nicht gesicherte Eigenleistungen</t>
  </si>
  <si>
    <r>
      <rPr>
        <sz val="12"/>
        <color theme="1"/>
        <rFont val="Helvetica"/>
        <family val="2"/>
      </rPr>
      <t xml:space="preserve">Beantragte DIZH Gelder müssen mit mindestens 50% Eigenleistungs-Anteil gedeckt sein. Davon sind 20% fix Overhead --&gt;30% sind selber einzubringen. </t>
    </r>
    <r>
      <rPr>
        <sz val="12"/>
        <color rgb="FF000000"/>
        <rFont val="Helvetica"/>
        <family val="2"/>
      </rPr>
      <t>(siehe Auszug aus Konzept).</t>
    </r>
  </si>
  <si>
    <t>Finanzierungsnachweise der Gesamt-Projektkosten: Aufgeteilt auf DIZH Sonderkredit und einzubringende Eigenleistungen (EL) der Hochschulen (erforderliches Matching Fund).</t>
  </si>
  <si>
    <t>Bei der Zwischenevaluation müssen die EL für die zweite Periode gesichert sein und ein Finanzplan für die Weiterführung über mind. zwei Jahre nach Ablauf der Förderung vorgelegt werden.</t>
  </si>
  <si>
    <t>Gemäss "Ausschreibung Struktur-Call" müssen die Eigenleistungen der ersten Teilperiode (also mind. 50%) gesichert sein.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</si>
</sst>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_ * #\'##0.00_ ;_ * \-#\'##0.00_ ;_ * &quot;-&quot;??_ ;_ @_ "/>
    <numFmt numFmtId="166" formatCode="_-* #\'##0_-;\-* #\'##0_-;_-* &quot;-&quot;??_-;_-@_-"/>
    <numFmt numFmtId="167" formatCode="_ * #,##0.00_ ;_ * \-#,##0.00_ ;_ * &quot;-&quot;??_ ;_ @_ "/>
    <numFmt numFmtId="168" formatCode="_ * #,##0_ ;_ * \-#,##0_ ;_ * &quot;-&quot;??_ ;_ @_ "/>
    <numFmt numFmtId="169" formatCode="_-* #\'##0.0_-;\-* #\'##0.0_-;_-* &quot;-&quot;??_-;_-@_-"/>
    <numFmt numFmtId="170" formatCode="0;\-0;;@"/>
    <numFmt numFmtId="171" formatCode="dd/mm/yyyy;@"/>
  </numFmts>
  <fonts count="55">
    <font>
      <sz val="12"/>
      <color theme="1"/>
      <name val="Calibri"/>
      <family val="2"/>
      <scheme val="minor"/>
    </font>
    <font>
      <sz val="12"/>
      <color theme="1"/>
      <name val="Calibri"/>
      <family val="2"/>
      <scheme val="minor"/>
    </font>
    <font>
      <b/>
      <sz val="12"/>
      <color theme="1"/>
      <name val="Calibri"/>
      <family val="2"/>
      <scheme val="minor"/>
    </font>
    <font>
      <sz val="8"/>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b/>
      <sz val="14"/>
      <color theme="1"/>
      <name val="Arial"/>
      <family val="2"/>
    </font>
    <font>
      <i/>
      <sz val="10"/>
      <color theme="1"/>
      <name val="Arial"/>
      <family val="2"/>
    </font>
    <font>
      <i/>
      <sz val="9"/>
      <name val="Arial"/>
      <family val="2"/>
    </font>
    <font>
      <sz val="10"/>
      <name val="Arial"/>
      <family val="2"/>
    </font>
    <font>
      <b/>
      <sz val="9"/>
      <name val="Arial"/>
      <family val="2"/>
    </font>
    <font>
      <b/>
      <sz val="9"/>
      <color theme="1"/>
      <name val="Arial"/>
      <family val="2"/>
    </font>
    <font>
      <sz val="12"/>
      <color theme="1"/>
      <name val="Arial"/>
      <family val="2"/>
    </font>
    <font>
      <vertAlign val="superscript"/>
      <sz val="12"/>
      <color theme="1"/>
      <name val="Arial"/>
      <family val="2"/>
    </font>
    <font>
      <b/>
      <sz val="12"/>
      <color rgb="FF0070C0"/>
      <name val="Arial"/>
      <family val="2"/>
    </font>
    <font>
      <i/>
      <sz val="12"/>
      <color theme="1"/>
      <name val="Arial"/>
      <family val="2"/>
    </font>
    <font>
      <i/>
      <vertAlign val="superscript"/>
      <sz val="12"/>
      <color theme="1"/>
      <name val="Arial"/>
      <family val="2"/>
    </font>
    <font>
      <b/>
      <i/>
      <sz val="12"/>
      <color rgb="FF0070C0"/>
      <name val="Arial"/>
      <family val="2"/>
    </font>
    <font>
      <vertAlign val="superscript"/>
      <sz val="10"/>
      <color theme="1"/>
      <name val="Arial"/>
      <family val="2"/>
    </font>
    <font>
      <i/>
      <vertAlign val="superscript"/>
      <sz val="10"/>
      <color theme="1"/>
      <name val="Arial"/>
      <family val="2"/>
    </font>
    <font>
      <b/>
      <sz val="10"/>
      <color rgb="FF0070C0"/>
      <name val="Arial"/>
      <family val="2"/>
    </font>
    <font>
      <sz val="10"/>
      <color theme="1"/>
      <name val="Calibri"/>
      <family val="2"/>
      <scheme val="minor"/>
    </font>
    <font>
      <b/>
      <sz val="10"/>
      <color theme="1"/>
      <name val="HelveticaNeueLT Com 55 Roman"/>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sz val="10"/>
      <color theme="1"/>
      <name val="Helvetica"/>
      <family val="2"/>
    </font>
    <font>
      <sz val="10"/>
      <color rgb="FF000000"/>
      <name val="Helvetica"/>
      <family val="2"/>
    </font>
    <font>
      <b/>
      <i/>
      <sz val="10"/>
      <color rgb="FF000000"/>
      <name val="+mn-lt"/>
      <charset val="1"/>
    </font>
    <font>
      <b/>
      <i/>
      <sz val="12"/>
      <color rgb="FF000000"/>
      <name val="Helvetica"/>
      <family val="2"/>
    </font>
    <font>
      <b/>
      <sz val="10"/>
      <name val="HelveticaNeueLT Com 55 Roman"/>
      <family val="2"/>
    </font>
    <font>
      <b/>
      <i/>
      <sz val="10"/>
      <color theme="1"/>
      <name val="Helvetica"/>
      <family val="2"/>
    </font>
    <font>
      <sz val="10"/>
      <color rgb="FF000000"/>
      <name val="Calibri"/>
      <family val="2"/>
      <scheme val="minor"/>
    </font>
  </fonts>
  <fills count="18">
    <fill>
      <patternFill patternType="none"/>
    </fill>
    <fill>
      <patternFill patternType="gray125"/>
    </fill>
    <fill>
      <patternFill patternType="solid">
        <fgColor theme="3" tint="0.79998168889431442"/>
        <bgColor indexed="64"/>
      </patternFill>
    </fill>
    <fill>
      <patternFill patternType="solid">
        <fgColor rgb="FFF2ABF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Down">
        <bgColor theme="0" tint="-4.9989318521683403E-2"/>
      </patternFill>
    </fill>
    <fill>
      <patternFill patternType="solid">
        <fgColor rgb="FFFFFF00"/>
        <bgColor indexed="64"/>
      </patternFill>
    </fill>
    <fill>
      <patternFill patternType="solid">
        <fgColor rgb="FFF2ABF0"/>
        <bgColor rgb="FF000000"/>
      </patternFill>
    </fill>
    <fill>
      <patternFill patternType="solid">
        <fgColor theme="5" tint="0.39997558519241921"/>
        <bgColor indexed="64"/>
      </patternFill>
    </fill>
    <fill>
      <patternFill patternType="solid">
        <fgColor theme="9" tint="0.39997558519241921"/>
        <bgColor indexed="64"/>
      </patternFill>
    </fill>
  </fills>
  <borders count="49">
    <border>
      <left/>
      <right/>
      <top/>
      <bottom/>
      <diagonal/>
    </border>
    <border>
      <left/>
      <right/>
      <top/>
      <bottom style="dashed">
        <color auto="1"/>
      </bottom>
      <diagonal/>
    </border>
    <border>
      <left style="thin">
        <color theme="3"/>
      </left>
      <right/>
      <top/>
      <bottom style="dashed">
        <color auto="1"/>
      </bottom>
      <diagonal/>
    </border>
    <border>
      <left style="thin">
        <color auto="1"/>
      </left>
      <right/>
      <top/>
      <bottom/>
      <diagonal/>
    </border>
    <border>
      <left style="thin">
        <color auto="1"/>
      </left>
      <right/>
      <top/>
      <bottom style="dashed">
        <color auto="1"/>
      </bottom>
      <diagonal/>
    </border>
    <border>
      <left style="thin">
        <color theme="3"/>
      </left>
      <right/>
      <top/>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theme="3"/>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style="thin">
        <color auto="1"/>
      </left>
      <right style="thin">
        <color auto="1"/>
      </right>
      <top/>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9" fillId="0" borderId="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0" fontId="17" fillId="0" borderId="0" applyNumberFormat="0" applyFill="0" applyBorder="0" applyAlignment="0" applyProtection="0"/>
    <xf numFmtId="0" fontId="18" fillId="0" borderId="0"/>
    <xf numFmtId="167" fontId="18" fillId="0" borderId="0" applyFont="0" applyFill="0" applyBorder="0" applyAlignment="0" applyProtection="0"/>
  </cellStyleXfs>
  <cellXfs count="274">
    <xf numFmtId="0" fontId="0" fillId="0" borderId="0" xfId="0"/>
    <xf numFmtId="164" fontId="0" fillId="0" borderId="0" xfId="1" applyNumberFormat="1" applyFont="1"/>
    <xf numFmtId="0" fontId="2" fillId="0" borderId="0" xfId="0" applyFont="1"/>
    <xf numFmtId="164" fontId="0" fillId="0" borderId="0" xfId="1" applyNumberFormat="1" applyFont="1" applyAlignment="1">
      <alignment horizontal="center"/>
    </xf>
    <xf numFmtId="0" fontId="3" fillId="0" borderId="1" xfId="0" applyFont="1" applyBorder="1"/>
    <xf numFmtId="0" fontId="2" fillId="0" borderId="12" xfId="0" applyFont="1" applyBorder="1"/>
    <xf numFmtId="0" fontId="0" fillId="0" borderId="12" xfId="0" applyBorder="1"/>
    <xf numFmtId="0" fontId="0" fillId="0" borderId="12" xfId="0" applyFill="1" applyBorder="1"/>
    <xf numFmtId="0" fontId="9" fillId="0" borderId="0" xfId="4"/>
    <xf numFmtId="0" fontId="9" fillId="0" borderId="14" xfId="4" applyBorder="1"/>
    <xf numFmtId="0" fontId="9" fillId="0" borderId="13" xfId="4" applyBorder="1"/>
    <xf numFmtId="0" fontId="10" fillId="0" borderId="0" xfId="4" applyFont="1"/>
    <xf numFmtId="0" fontId="12" fillId="0" borderId="14" xfId="4" applyFont="1" applyBorder="1"/>
    <xf numFmtId="0" fontId="12" fillId="0" borderId="14" xfId="4" applyFont="1" applyBorder="1" applyAlignment="1">
      <alignment horizontal="left"/>
    </xf>
    <xf numFmtId="0" fontId="12" fillId="0" borderId="0" xfId="4" applyFont="1"/>
    <xf numFmtId="0" fontId="12" fillId="0" borderId="0" xfId="4" applyFont="1" applyAlignment="1">
      <alignment horizontal="left"/>
    </xf>
    <xf numFmtId="0" fontId="12" fillId="0" borderId="10" xfId="4" applyFont="1" applyBorder="1"/>
    <xf numFmtId="0" fontId="11" fillId="0" borderId="10" xfId="4" applyFont="1" applyBorder="1" applyAlignment="1">
      <alignment horizontal="left"/>
    </xf>
    <xf numFmtId="0" fontId="11" fillId="0" borderId="0" xfId="4" applyFont="1"/>
    <xf numFmtId="0" fontId="11" fillId="0" borderId="0" xfId="4" applyFont="1" applyAlignment="1">
      <alignment horizontal="right" indent="5"/>
    </xf>
    <xf numFmtId="0" fontId="11" fillId="0" borderId="0" xfId="4" applyFont="1" applyAlignment="1">
      <alignment horizontal="center"/>
    </xf>
    <xf numFmtId="3" fontId="11" fillId="0" borderId="0" xfId="4" applyNumberFormat="1" applyFont="1" applyAlignment="1">
      <alignment horizontal="right" indent="4"/>
    </xf>
    <xf numFmtId="3" fontId="11" fillId="0" borderId="0" xfId="4" applyNumberFormat="1" applyFont="1" applyAlignment="1">
      <alignment horizontal="right" indent="3"/>
    </xf>
    <xf numFmtId="0" fontId="9" fillId="0" borderId="0" xfId="4" applyAlignment="1">
      <alignment horizontal="right" indent="3"/>
    </xf>
    <xf numFmtId="0" fontId="11" fillId="0" borderId="10" xfId="4" applyFont="1" applyBorder="1"/>
    <xf numFmtId="0" fontId="11" fillId="0" borderId="10" xfId="4" applyFont="1" applyBorder="1" applyAlignment="1">
      <alignment horizontal="right" indent="5"/>
    </xf>
    <xf numFmtId="0" fontId="11" fillId="0" borderId="10" xfId="4" applyFont="1" applyBorder="1" applyAlignment="1">
      <alignment horizontal="center"/>
    </xf>
    <xf numFmtId="3" fontId="11" fillId="0" borderId="10" xfId="4" applyNumberFormat="1" applyFont="1" applyBorder="1" applyAlignment="1">
      <alignment horizontal="right" indent="4"/>
    </xf>
    <xf numFmtId="3" fontId="11" fillId="0" borderId="10" xfId="4" applyNumberFormat="1" applyFont="1" applyBorder="1" applyAlignment="1">
      <alignment horizontal="right" indent="3"/>
    </xf>
    <xf numFmtId="0" fontId="9" fillId="0" borderId="10" xfId="4" applyBorder="1" applyAlignment="1">
      <alignment horizontal="right" indent="3"/>
    </xf>
    <xf numFmtId="0" fontId="13" fillId="0" borderId="15" xfId="4" applyFont="1" applyBorder="1"/>
    <xf numFmtId="0" fontId="13" fillId="0" borderId="14" xfId="4" applyFont="1" applyBorder="1"/>
    <xf numFmtId="0" fontId="13" fillId="0" borderId="14" xfId="4" applyFont="1" applyBorder="1" applyAlignment="1">
      <alignment horizontal="left"/>
    </xf>
    <xf numFmtId="0" fontId="9" fillId="0" borderId="16" xfId="4" applyBorder="1"/>
    <xf numFmtId="0" fontId="13" fillId="0" borderId="3" xfId="4" quotePrefix="1" applyFont="1" applyBorder="1"/>
    <xf numFmtId="0" fontId="13" fillId="0" borderId="0" xfId="4" quotePrefix="1" applyFont="1"/>
    <xf numFmtId="0" fontId="13" fillId="0" borderId="0" xfId="4" applyFont="1" applyAlignment="1">
      <alignment horizontal="left"/>
    </xf>
    <xf numFmtId="0" fontId="9" fillId="0" borderId="17" xfId="4" applyBorder="1"/>
    <xf numFmtId="0" fontId="13" fillId="0" borderId="18" xfId="4" quotePrefix="1" applyFont="1" applyBorder="1"/>
    <xf numFmtId="0" fontId="13" fillId="0" borderId="10" xfId="4" quotePrefix="1" applyFont="1" applyBorder="1"/>
    <xf numFmtId="0" fontId="13" fillId="0" borderId="10" xfId="4" applyFont="1" applyBorder="1" applyAlignment="1">
      <alignment horizontal="left"/>
    </xf>
    <xf numFmtId="0" fontId="9" fillId="0" borderId="10" xfId="4" applyBorder="1"/>
    <xf numFmtId="0" fontId="9" fillId="0" borderId="9" xfId="4" applyBorder="1"/>
    <xf numFmtId="0" fontId="13" fillId="0" borderId="0" xfId="4" applyFont="1"/>
    <xf numFmtId="0" fontId="13" fillId="0" borderId="19" xfId="4" applyFont="1" applyBorder="1"/>
    <xf numFmtId="0" fontId="13" fillId="0" borderId="13" xfId="4" applyFont="1" applyBorder="1"/>
    <xf numFmtId="0" fontId="13" fillId="0" borderId="13" xfId="4" applyFont="1" applyBorder="1" applyAlignment="1">
      <alignment horizontal="left"/>
    </xf>
    <xf numFmtId="0" fontId="9" fillId="0" borderId="11" xfId="4" applyBorder="1"/>
    <xf numFmtId="0" fontId="19" fillId="0" borderId="0" xfId="9" applyFont="1" applyAlignment="1">
      <alignment vertical="center"/>
    </xf>
    <xf numFmtId="0" fontId="18" fillId="0" borderId="0" xfId="9" applyAlignment="1">
      <alignment vertical="center"/>
    </xf>
    <xf numFmtId="0" fontId="18" fillId="0" borderId="0" xfId="9" applyAlignment="1">
      <alignment horizontal="right" vertical="center"/>
    </xf>
    <xf numFmtId="0" fontId="20" fillId="0" borderId="0" xfId="9" applyFont="1" applyAlignment="1">
      <alignment vertical="center"/>
    </xf>
    <xf numFmtId="168" fontId="0" fillId="0" borderId="0" xfId="10" applyNumberFormat="1" applyFont="1" applyAlignment="1">
      <alignment vertical="center"/>
    </xf>
    <xf numFmtId="168" fontId="0" fillId="0" borderId="0" xfId="10" applyNumberFormat="1" applyFont="1" applyAlignment="1">
      <alignment horizontal="right" vertical="center"/>
    </xf>
    <xf numFmtId="0" fontId="18" fillId="0" borderId="0" xfId="9"/>
    <xf numFmtId="168" fontId="0" fillId="0" borderId="0" xfId="10" applyNumberFormat="1" applyFont="1"/>
    <xf numFmtId="0" fontId="18" fillId="0" borderId="0" xfId="9" quotePrefix="1"/>
    <xf numFmtId="168" fontId="22" fillId="0" borderId="0" xfId="10" applyNumberFormat="1" applyFont="1"/>
    <xf numFmtId="0" fontId="22" fillId="0" borderId="0" xfId="9" applyFont="1"/>
    <xf numFmtId="0" fontId="23" fillId="11" borderId="22" xfId="9" applyFont="1" applyFill="1" applyBorder="1" applyAlignment="1">
      <alignment vertical="center" wrapText="1"/>
    </xf>
    <xf numFmtId="0" fontId="24" fillId="11" borderId="23" xfId="9" applyFont="1" applyFill="1" applyBorder="1" applyAlignment="1">
      <alignment horizontal="left" vertical="center" wrapText="1"/>
    </xf>
    <xf numFmtId="168" fontId="23" fillId="11" borderId="24" xfId="10" applyNumberFormat="1" applyFont="1" applyFill="1" applyBorder="1" applyAlignment="1">
      <alignment horizontal="right" vertical="center" wrapText="1"/>
    </xf>
    <xf numFmtId="168" fontId="23" fillId="11" borderId="25" xfId="10" applyNumberFormat="1" applyFont="1" applyFill="1" applyBorder="1" applyAlignment="1">
      <alignment horizontal="right" vertical="center" wrapText="1"/>
    </xf>
    <xf numFmtId="168" fontId="23" fillId="11" borderId="26" xfId="10" applyNumberFormat="1" applyFont="1" applyFill="1" applyBorder="1" applyAlignment="1">
      <alignment horizontal="right" vertical="center" wrapText="1"/>
    </xf>
    <xf numFmtId="0" fontId="23" fillId="0" borderId="0" xfId="9" applyFont="1"/>
    <xf numFmtId="0" fontId="25" fillId="0" borderId="18" xfId="9" applyFont="1" applyBorder="1" applyAlignment="1">
      <alignment vertical="center"/>
    </xf>
    <xf numFmtId="168" fontId="25" fillId="0" borderId="28" xfId="10" applyNumberFormat="1" applyFont="1" applyBorder="1" applyAlignment="1">
      <alignment vertical="center"/>
    </xf>
    <xf numFmtId="168" fontId="27" fillId="12" borderId="29" xfId="10" applyNumberFormat="1" applyFont="1" applyFill="1" applyBorder="1" applyAlignment="1">
      <alignment vertical="center"/>
    </xf>
    <xf numFmtId="168" fontId="25" fillId="0" borderId="30" xfId="10" applyNumberFormat="1" applyFont="1" applyBorder="1" applyAlignment="1">
      <alignment vertical="center"/>
    </xf>
    <xf numFmtId="0" fontId="25" fillId="0" borderId="0" xfId="9" applyFont="1" applyAlignment="1">
      <alignment vertical="center"/>
    </xf>
    <xf numFmtId="0" fontId="28" fillId="0" borderId="32" xfId="9" applyFont="1" applyBorder="1" applyAlignment="1">
      <alignment vertical="center"/>
    </xf>
    <xf numFmtId="168" fontId="28" fillId="0" borderId="33" xfId="10" applyNumberFormat="1" applyFont="1" applyBorder="1" applyAlignment="1">
      <alignment vertical="center"/>
    </xf>
    <xf numFmtId="168" fontId="30" fillId="12" borderId="34" xfId="10" applyNumberFormat="1" applyFont="1" applyFill="1" applyBorder="1" applyAlignment="1">
      <alignment vertical="center"/>
    </xf>
    <xf numFmtId="168" fontId="28" fillId="0" borderId="35" xfId="10" applyNumberFormat="1" applyFont="1" applyBorder="1" applyAlignment="1">
      <alignment vertical="center"/>
    </xf>
    <xf numFmtId="168" fontId="25" fillId="0" borderId="28" xfId="10" applyNumberFormat="1" applyFont="1" applyFill="1" applyBorder="1" applyAlignment="1">
      <alignment vertical="center"/>
    </xf>
    <xf numFmtId="168" fontId="25" fillId="0" borderId="30" xfId="10" applyNumberFormat="1" applyFont="1" applyFill="1" applyBorder="1" applyAlignment="1">
      <alignment vertical="center"/>
    </xf>
    <xf numFmtId="168" fontId="28" fillId="0" borderId="33" xfId="10" applyNumberFormat="1" applyFont="1" applyFill="1" applyBorder="1" applyAlignment="1">
      <alignment vertical="center"/>
    </xf>
    <xf numFmtId="168" fontId="28" fillId="0" borderId="35" xfId="10" applyNumberFormat="1" applyFont="1" applyFill="1" applyBorder="1" applyAlignment="1">
      <alignment vertical="center"/>
    </xf>
    <xf numFmtId="168" fontId="27" fillId="12" borderId="37" xfId="10" applyNumberFormat="1" applyFont="1" applyFill="1" applyBorder="1" applyAlignment="1">
      <alignment vertical="center"/>
    </xf>
    <xf numFmtId="168" fontId="25" fillId="0" borderId="38" xfId="10" applyNumberFormat="1" applyFont="1" applyBorder="1" applyAlignment="1">
      <alignment vertical="center"/>
    </xf>
    <xf numFmtId="168" fontId="25" fillId="13" borderId="39" xfId="10" applyNumberFormat="1" applyFont="1" applyFill="1" applyBorder="1" applyAlignment="1">
      <alignment vertical="center"/>
    </xf>
    <xf numFmtId="168" fontId="30" fillId="12" borderId="40" xfId="10" applyNumberFormat="1" applyFont="1" applyFill="1" applyBorder="1" applyAlignment="1">
      <alignment vertical="center"/>
    </xf>
    <xf numFmtId="168" fontId="28" fillId="0" borderId="41" xfId="10" applyNumberFormat="1" applyFont="1" applyBorder="1" applyAlignment="1">
      <alignment vertical="center"/>
    </xf>
    <xf numFmtId="168" fontId="28" fillId="13" borderId="42" xfId="10" applyNumberFormat="1" applyFont="1" applyFill="1" applyBorder="1" applyAlignment="1">
      <alignment vertical="center"/>
    </xf>
    <xf numFmtId="168" fontId="23" fillId="11" borderId="43" xfId="10" applyNumberFormat="1" applyFont="1" applyFill="1" applyBorder="1" applyAlignment="1">
      <alignment horizontal="right" vertical="center" wrapText="1"/>
    </xf>
    <xf numFmtId="168" fontId="27" fillId="12" borderId="44" xfId="10" applyNumberFormat="1" applyFont="1" applyFill="1" applyBorder="1" applyAlignment="1">
      <alignment vertical="center"/>
    </xf>
    <xf numFmtId="168" fontId="30" fillId="12" borderId="45" xfId="10" applyNumberFormat="1" applyFont="1" applyFill="1" applyBorder="1" applyAlignment="1">
      <alignment vertical="center"/>
    </xf>
    <xf numFmtId="168" fontId="20" fillId="0" borderId="0" xfId="10" applyNumberFormat="1" applyFont="1" applyAlignment="1">
      <alignment vertical="center"/>
    </xf>
    <xf numFmtId="0" fontId="18" fillId="0" borderId="0" xfId="9" quotePrefix="1" applyAlignment="1">
      <alignment horizontal="left" vertical="center" indent="1"/>
    </xf>
    <xf numFmtId="0" fontId="11" fillId="14" borderId="0" xfId="4" applyFont="1" applyFill="1" applyAlignment="1">
      <alignment horizontal="center"/>
    </xf>
    <xf numFmtId="0" fontId="11" fillId="14" borderId="10" xfId="4" applyFont="1" applyFill="1" applyBorder="1" applyAlignment="1">
      <alignment horizontal="center"/>
    </xf>
    <xf numFmtId="0" fontId="2" fillId="0" borderId="0" xfId="0" quotePrefix="1" applyFont="1"/>
    <xf numFmtId="0" fontId="34" fillId="0" borderId="0" xfId="0" applyFont="1"/>
    <xf numFmtId="0" fontId="35" fillId="0" borderId="0" xfId="4" applyFont="1"/>
    <xf numFmtId="0" fontId="35" fillId="0" borderId="12" xfId="4" applyFont="1" applyBorder="1"/>
    <xf numFmtId="0" fontId="36" fillId="10" borderId="0" xfId="0" applyFont="1" applyFill="1" applyBorder="1"/>
    <xf numFmtId="0" fontId="36" fillId="0" borderId="0" xfId="0" applyFont="1" applyBorder="1"/>
    <xf numFmtId="0" fontId="37" fillId="0" borderId="0" xfId="0" applyFont="1" applyBorder="1"/>
    <xf numFmtId="0" fontId="37" fillId="10" borderId="0" xfId="0" applyFont="1" applyFill="1" applyBorder="1"/>
    <xf numFmtId="0" fontId="39" fillId="0" borderId="0" xfId="0" applyFont="1" applyFill="1" applyBorder="1"/>
    <xf numFmtId="0" fontId="40" fillId="0" borderId="0" xfId="0" applyFont="1" applyBorder="1"/>
    <xf numFmtId="0" fontId="36" fillId="0" borderId="0" xfId="0" applyFont="1" applyFill="1" applyBorder="1"/>
    <xf numFmtId="0" fontId="41" fillId="0" borderId="0" xfId="0" applyFont="1" applyBorder="1" applyAlignment="1">
      <alignment horizontal="left" vertical="center" readingOrder="1"/>
    </xf>
    <xf numFmtId="0" fontId="42" fillId="0" borderId="0" xfId="0" applyFont="1" applyBorder="1" applyAlignment="1">
      <alignment horizontal="left" vertical="center" readingOrder="1"/>
    </xf>
    <xf numFmtId="0" fontId="43" fillId="0" borderId="0" xfId="0" applyFont="1" applyBorder="1" applyAlignment="1">
      <alignment horizontal="left" vertical="center" readingOrder="1"/>
    </xf>
    <xf numFmtId="0" fontId="39" fillId="0" borderId="0" xfId="0" applyFont="1" applyBorder="1"/>
    <xf numFmtId="0" fontId="42" fillId="0" borderId="0" xfId="0" quotePrefix="1" applyFont="1" applyBorder="1" applyAlignment="1">
      <alignment horizontal="left" vertical="center" readingOrder="1"/>
    </xf>
    <xf numFmtId="0" fontId="39" fillId="0" borderId="0" xfId="0" applyFont="1" applyAlignment="1" applyProtection="1">
      <alignment horizontal="left"/>
      <protection hidden="1"/>
    </xf>
    <xf numFmtId="0" fontId="39" fillId="0" borderId="0" xfId="0" applyFont="1" applyAlignment="1">
      <alignment horizontal="left"/>
    </xf>
    <xf numFmtId="0" fontId="36" fillId="0" borderId="0" xfId="0" applyFont="1"/>
    <xf numFmtId="164" fontId="36" fillId="0" borderId="0" xfId="1" applyNumberFormat="1" applyFont="1"/>
    <xf numFmtId="0" fontId="45" fillId="0" borderId="0" xfId="0" applyFont="1"/>
    <xf numFmtId="164" fontId="36" fillId="0" borderId="0" xfId="1" applyNumberFormat="1" applyFont="1" applyAlignment="1">
      <alignment horizontal="center"/>
    </xf>
    <xf numFmtId="9" fontId="37" fillId="2" borderId="46" xfId="2" applyFont="1" applyFill="1" applyBorder="1" applyAlignment="1">
      <alignment horizontal="center" vertical="center" wrapText="1"/>
    </xf>
    <xf numFmtId="9" fontId="37" fillId="6" borderId="46" xfId="2" applyFont="1" applyFill="1" applyBorder="1" applyAlignment="1">
      <alignment horizontal="center" vertical="center" wrapText="1"/>
    </xf>
    <xf numFmtId="0" fontId="36" fillId="5" borderId="0" xfId="0" applyFont="1" applyFill="1" applyAlignment="1">
      <alignment vertical="center"/>
    </xf>
    <xf numFmtId="164" fontId="36" fillId="5" borderId="0" xfId="1" applyNumberFormat="1" applyFont="1" applyFill="1"/>
    <xf numFmtId="164" fontId="36" fillId="5" borderId="0" xfId="1" applyNumberFormat="1" applyFont="1" applyFill="1" applyAlignment="1">
      <alignment horizontal="center"/>
    </xf>
    <xf numFmtId="0" fontId="46" fillId="0" borderId="0" xfId="0" applyFont="1" applyAlignment="1">
      <alignment horizontal="center" textRotation="90"/>
    </xf>
    <xf numFmtId="164" fontId="37" fillId="2" borderId="46" xfId="1" applyNumberFormat="1" applyFont="1" applyFill="1" applyBorder="1" applyAlignment="1">
      <alignment horizontal="center" vertical="center" wrapText="1"/>
    </xf>
    <xf numFmtId="164" fontId="37" fillId="6" borderId="46" xfId="1" applyNumberFormat="1" applyFont="1" applyFill="1" applyBorder="1" applyAlignment="1">
      <alignment horizontal="center" vertical="center" wrapText="1"/>
    </xf>
    <xf numFmtId="0" fontId="45" fillId="0" borderId="0" xfId="0" applyFont="1" applyAlignment="1">
      <alignment horizontal="center" textRotation="90"/>
    </xf>
    <xf numFmtId="0" fontId="37" fillId="2" borderId="0" xfId="0" applyFont="1" applyFill="1" applyAlignment="1">
      <alignment vertical="center"/>
    </xf>
    <xf numFmtId="164" fontId="37" fillId="2" borderId="3" xfId="1" applyNumberFormat="1" applyFont="1" applyFill="1" applyBorder="1" applyAlignment="1">
      <alignment horizontal="center" vertical="center"/>
    </xf>
    <xf numFmtId="164" fontId="37" fillId="2" borderId="0" xfId="1" applyNumberFormat="1" applyFont="1" applyFill="1" applyBorder="1" applyAlignment="1">
      <alignment horizontal="center" vertical="center"/>
    </xf>
    <xf numFmtId="0" fontId="37" fillId="2" borderId="5" xfId="0" applyFont="1" applyFill="1" applyBorder="1" applyAlignment="1">
      <alignment vertical="center"/>
    </xf>
    <xf numFmtId="0" fontId="37" fillId="0" borderId="0" xfId="0" applyFont="1" applyAlignment="1">
      <alignment vertical="center"/>
    </xf>
    <xf numFmtId="164" fontId="36" fillId="2" borderId="4" xfId="1" applyNumberFormat="1" applyFont="1" applyFill="1" applyBorder="1"/>
    <xf numFmtId="9" fontId="46" fillId="2" borderId="1" xfId="2" applyFont="1" applyFill="1" applyBorder="1" applyAlignment="1">
      <alignment horizontal="center"/>
    </xf>
    <xf numFmtId="164" fontId="36" fillId="9" borderId="47" xfId="1" applyNumberFormat="1" applyFont="1" applyFill="1" applyBorder="1" applyProtection="1"/>
    <xf numFmtId="0" fontId="46" fillId="5" borderId="2" xfId="0" applyFont="1" applyFill="1" applyBorder="1" applyProtection="1">
      <protection locked="0"/>
    </xf>
    <xf numFmtId="164" fontId="36" fillId="5" borderId="47" xfId="1" applyNumberFormat="1" applyFont="1" applyFill="1" applyBorder="1" applyProtection="1">
      <protection locked="0"/>
    </xf>
    <xf numFmtId="0" fontId="46" fillId="0" borderId="0" xfId="4" applyFont="1"/>
    <xf numFmtId="0" fontId="37" fillId="7" borderId="6" xfId="0" applyFont="1" applyFill="1" applyBorder="1"/>
    <xf numFmtId="164" fontId="37" fillId="7" borderId="7" xfId="1" applyNumberFormat="1" applyFont="1" applyFill="1" applyBorder="1"/>
    <xf numFmtId="9" fontId="37" fillId="7" borderId="6" xfId="2" applyFont="1" applyFill="1" applyBorder="1" applyAlignment="1">
      <alignment horizontal="center"/>
    </xf>
    <xf numFmtId="0" fontId="37" fillId="0" borderId="0" xfId="0" applyFont="1"/>
    <xf numFmtId="0" fontId="47" fillId="2" borderId="5" xfId="0" applyFont="1" applyFill="1" applyBorder="1"/>
    <xf numFmtId="0" fontId="37" fillId="3" borderId="0" xfId="0" applyFont="1" applyFill="1"/>
    <xf numFmtId="164" fontId="37" fillId="3" borderId="0" xfId="1" applyNumberFormat="1" applyFont="1" applyFill="1" applyBorder="1"/>
    <xf numFmtId="9" fontId="37" fillId="3" borderId="0" xfId="2" applyFont="1" applyFill="1" applyAlignment="1">
      <alignment horizontal="center"/>
    </xf>
    <xf numFmtId="0" fontId="47" fillId="0" borderId="0" xfId="0" applyFont="1" applyFill="1" applyBorder="1"/>
    <xf numFmtId="0" fontId="37" fillId="2" borderId="0" xfId="0" applyFont="1" applyFill="1"/>
    <xf numFmtId="164" fontId="37" fillId="2" borderId="0" xfId="1" applyNumberFormat="1" applyFont="1" applyFill="1" applyBorder="1"/>
    <xf numFmtId="9" fontId="37" fillId="2" borderId="0" xfId="2" applyFont="1" applyFill="1" applyAlignment="1">
      <alignment horizontal="center"/>
    </xf>
    <xf numFmtId="0" fontId="36" fillId="0" borderId="0" xfId="0" applyFont="1" applyFill="1"/>
    <xf numFmtId="164" fontId="36" fillId="2" borderId="0" xfId="1" applyNumberFormat="1" applyFont="1" applyFill="1"/>
    <xf numFmtId="9" fontId="36" fillId="2" borderId="0" xfId="2" applyFont="1" applyFill="1" applyAlignment="1">
      <alignment horizontal="center"/>
    </xf>
    <xf numFmtId="164" fontId="36" fillId="0" borderId="0" xfId="1" applyNumberFormat="1" applyFont="1" applyFill="1"/>
    <xf numFmtId="9" fontId="36" fillId="0" borderId="0" xfId="2" applyFont="1" applyFill="1" applyAlignment="1">
      <alignment horizontal="center"/>
    </xf>
    <xf numFmtId="9" fontId="45" fillId="2" borderId="0" xfId="2" applyFont="1" applyFill="1" applyAlignment="1">
      <alignment horizontal="center"/>
    </xf>
    <xf numFmtId="164" fontId="37" fillId="2" borderId="0" xfId="1" applyNumberFormat="1" applyFont="1" applyFill="1"/>
    <xf numFmtId="9" fontId="37" fillId="2" borderId="0" xfId="2" applyNumberFormat="1" applyFont="1" applyFill="1" applyAlignment="1">
      <alignment horizontal="center"/>
    </xf>
    <xf numFmtId="9" fontId="48" fillId="2" borderId="0" xfId="2" applyFont="1" applyFill="1" applyAlignment="1">
      <alignment horizontal="center"/>
    </xf>
    <xf numFmtId="0" fontId="36" fillId="3" borderId="0" xfId="0" applyFont="1" applyFill="1"/>
    <xf numFmtId="164" fontId="36" fillId="3" borderId="0" xfId="1" applyNumberFormat="1" applyFont="1" applyFill="1"/>
    <xf numFmtId="9" fontId="36" fillId="3" borderId="0" xfId="2" applyNumberFormat="1" applyFont="1" applyFill="1" applyAlignment="1">
      <alignment horizontal="center"/>
    </xf>
    <xf numFmtId="9" fontId="49" fillId="15" borderId="0" xfId="0" applyNumberFormat="1" applyFont="1" applyFill="1" applyAlignment="1">
      <alignment horizontal="center"/>
    </xf>
    <xf numFmtId="0" fontId="36" fillId="4" borderId="0" xfId="0" applyFont="1" applyFill="1"/>
    <xf numFmtId="164" fontId="36" fillId="4" borderId="0" xfId="1" applyNumberFormat="1" applyFont="1" applyFill="1"/>
    <xf numFmtId="9" fontId="36" fillId="4" borderId="0" xfId="2" applyNumberFormat="1" applyFont="1" applyFill="1" applyAlignment="1">
      <alignment horizontal="center"/>
    </xf>
    <xf numFmtId="9" fontId="45" fillId="4" borderId="0" xfId="2" applyNumberFormat="1" applyFont="1" applyFill="1" applyAlignment="1">
      <alignment horizontal="center"/>
    </xf>
    <xf numFmtId="0" fontId="39" fillId="0" borderId="0" xfId="0" applyFont="1" applyAlignment="1">
      <alignment horizontal="right"/>
    </xf>
    <xf numFmtId="0" fontId="39" fillId="5" borderId="1" xfId="0" applyFont="1" applyFill="1" applyBorder="1" applyAlignment="1">
      <alignment horizontal="left"/>
    </xf>
    <xf numFmtId="0" fontId="39" fillId="5" borderId="1" xfId="0" applyFont="1" applyFill="1" applyBorder="1"/>
    <xf numFmtId="0" fontId="47" fillId="9" borderId="20" xfId="0" applyFont="1" applyFill="1" applyBorder="1" applyAlignment="1">
      <alignment vertical="center" wrapText="1"/>
    </xf>
    <xf numFmtId="0" fontId="47" fillId="9" borderId="20" xfId="0" applyFont="1" applyFill="1" applyBorder="1" applyAlignment="1">
      <alignment horizontal="right" vertical="center" wrapText="1"/>
    </xf>
    <xf numFmtId="0" fontId="46" fillId="0" borderId="0" xfId="0" applyFont="1" applyAlignment="1">
      <alignment vertical="center" wrapText="1"/>
    </xf>
    <xf numFmtId="0" fontId="36" fillId="5" borderId="20" xfId="0" applyFont="1" applyFill="1" applyBorder="1" applyProtection="1">
      <protection locked="0"/>
    </xf>
    <xf numFmtId="0" fontId="36" fillId="8" borderId="20" xfId="0" applyFont="1" applyFill="1" applyBorder="1" applyProtection="1">
      <protection locked="0"/>
    </xf>
    <xf numFmtId="9" fontId="36" fillId="5" borderId="20" xfId="0" applyNumberFormat="1" applyFont="1" applyFill="1" applyBorder="1" applyProtection="1">
      <protection locked="0"/>
    </xf>
    <xf numFmtId="166" fontId="36" fillId="9" borderId="20" xfId="1" applyNumberFormat="1" applyFont="1" applyFill="1" applyBorder="1" applyProtection="1"/>
    <xf numFmtId="166" fontId="36" fillId="2" borderId="20" xfId="1" applyNumberFormat="1" applyFont="1" applyFill="1" applyBorder="1"/>
    <xf numFmtId="0" fontId="36" fillId="5" borderId="21" xfId="0" applyFont="1" applyFill="1" applyBorder="1" applyProtection="1">
      <protection locked="0"/>
    </xf>
    <xf numFmtId="0" fontId="46" fillId="0" borderId="0" xfId="0" applyFont="1"/>
    <xf numFmtId="0" fontId="37" fillId="2" borderId="20" xfId="0" applyFont="1" applyFill="1" applyBorder="1"/>
    <xf numFmtId="0" fontId="37" fillId="2" borderId="21" xfId="0" applyFont="1" applyFill="1" applyBorder="1"/>
    <xf numFmtId="9" fontId="37" fillId="2" borderId="20" xfId="0" applyNumberFormat="1" applyFont="1" applyFill="1" applyBorder="1"/>
    <xf numFmtId="166" fontId="37" fillId="2" borderId="20" xfId="1" applyNumberFormat="1" applyFont="1" applyFill="1" applyBorder="1"/>
    <xf numFmtId="164" fontId="36" fillId="9" borderId="20" xfId="1" applyNumberFormat="1" applyFont="1" applyFill="1" applyBorder="1" applyProtection="1"/>
    <xf numFmtId="164" fontId="36" fillId="5" borderId="20" xfId="1" applyNumberFormat="1" applyFont="1" applyFill="1" applyBorder="1" applyProtection="1">
      <protection locked="0"/>
    </xf>
    <xf numFmtId="0" fontId="36" fillId="9" borderId="20" xfId="0" applyFont="1" applyFill="1" applyBorder="1" applyProtection="1">
      <protection locked="0"/>
    </xf>
    <xf numFmtId="0" fontId="36" fillId="9" borderId="0" xfId="0" applyFont="1" applyFill="1" applyBorder="1"/>
    <xf numFmtId="0" fontId="36" fillId="9" borderId="0" xfId="0" quotePrefix="1" applyFont="1" applyFill="1" applyBorder="1"/>
    <xf numFmtId="0" fontId="43" fillId="0" borderId="0" xfId="0" applyFont="1" applyAlignment="1">
      <alignment horizontal="left" vertical="center" readingOrder="1"/>
    </xf>
    <xf numFmtId="0" fontId="37" fillId="9" borderId="0" xfId="0" applyFont="1" applyFill="1" applyBorder="1"/>
    <xf numFmtId="0" fontId="42" fillId="0" borderId="0" xfId="0" applyFont="1" applyAlignment="1">
      <alignment horizontal="left" vertical="center" readingOrder="1"/>
    </xf>
    <xf numFmtId="0" fontId="39" fillId="9" borderId="0" xfId="0" applyFont="1" applyFill="1" applyBorder="1"/>
    <xf numFmtId="0" fontId="36" fillId="0" borderId="0" xfId="0" applyFont="1" applyAlignment="1">
      <alignment vertical="center" readingOrder="1"/>
    </xf>
    <xf numFmtId="0" fontId="36" fillId="0" borderId="0" xfId="0" applyFont="1" applyAlignment="1">
      <alignment horizontal="left" vertical="center" readingOrder="1"/>
    </xf>
    <xf numFmtId="0" fontId="42" fillId="9" borderId="0" xfId="0" applyFont="1" applyFill="1" applyBorder="1" applyAlignment="1">
      <alignment horizontal="left" vertical="center" readingOrder="1"/>
    </xf>
    <xf numFmtId="0" fontId="17" fillId="0" borderId="0" xfId="8"/>
    <xf numFmtId="166" fontId="36" fillId="5" borderId="20" xfId="1" applyNumberFormat="1" applyFont="1" applyFill="1" applyBorder="1" applyProtection="1">
      <protection locked="0"/>
    </xf>
    <xf numFmtId="0" fontId="51" fillId="0" borderId="0" xfId="0" applyFont="1" applyBorder="1" applyAlignment="1">
      <alignment horizontal="left" vertical="center" readingOrder="1"/>
    </xf>
    <xf numFmtId="0" fontId="36" fillId="0" borderId="0" xfId="0" quotePrefix="1" applyFont="1" applyBorder="1"/>
    <xf numFmtId="0" fontId="38" fillId="0" borderId="0" xfId="8" applyFont="1" applyFill="1" applyBorder="1" applyAlignment="1">
      <alignment horizontal="left"/>
    </xf>
    <xf numFmtId="0" fontId="46" fillId="0" borderId="0" xfId="0" applyFont="1" applyBorder="1"/>
    <xf numFmtId="0" fontId="46" fillId="5" borderId="1" xfId="0" applyFont="1" applyFill="1" applyBorder="1" applyProtection="1">
      <protection locked="0"/>
    </xf>
    <xf numFmtId="164" fontId="46" fillId="5" borderId="1" xfId="1" applyNumberFormat="1" applyFont="1" applyFill="1" applyBorder="1" applyProtection="1">
      <protection locked="0"/>
    </xf>
    <xf numFmtId="0" fontId="45" fillId="0" borderId="0" xfId="4" applyFont="1"/>
    <xf numFmtId="0" fontId="36" fillId="0" borderId="0" xfId="4" applyFont="1"/>
    <xf numFmtId="0" fontId="37" fillId="0" borderId="0" xfId="4" applyFont="1"/>
    <xf numFmtId="0" fontId="52" fillId="0" borderId="14" xfId="4" applyFont="1" applyBorder="1"/>
    <xf numFmtId="0" fontId="52" fillId="0" borderId="0" xfId="4" applyFont="1"/>
    <xf numFmtId="0" fontId="48" fillId="0" borderId="0" xfId="4" applyFont="1"/>
    <xf numFmtId="0" fontId="9" fillId="0" borderId="0" xfId="4" applyFont="1"/>
    <xf numFmtId="169" fontId="45" fillId="0" borderId="0" xfId="1" applyNumberFormat="1" applyFont="1"/>
    <xf numFmtId="9" fontId="11" fillId="0" borderId="0" xfId="2" applyFont="1" applyBorder="1"/>
    <xf numFmtId="0" fontId="0" fillId="14" borderId="12" xfId="0" applyFill="1" applyBorder="1"/>
    <xf numFmtId="0" fontId="45" fillId="9" borderId="1" xfId="0" applyFont="1" applyFill="1" applyBorder="1" applyProtection="1"/>
    <xf numFmtId="0" fontId="45" fillId="5" borderId="1" xfId="0" applyFont="1" applyFill="1" applyBorder="1" applyProtection="1">
      <protection locked="0"/>
    </xf>
    <xf numFmtId="0" fontId="53" fillId="5" borderId="1" xfId="0" applyFont="1" applyFill="1" applyBorder="1" applyProtection="1">
      <protection locked="0"/>
    </xf>
    <xf numFmtId="0" fontId="48" fillId="2" borderId="0" xfId="0" applyFont="1" applyFill="1"/>
    <xf numFmtId="0" fontId="45" fillId="2" borderId="0" xfId="0" applyFont="1" applyFill="1"/>
    <xf numFmtId="0" fontId="54" fillId="0" borderId="0" xfId="0" applyFont="1" applyAlignment="1">
      <alignment horizontal="left" vertical="center" readingOrder="1"/>
    </xf>
    <xf numFmtId="0" fontId="36" fillId="0" borderId="0" xfId="0" applyFont="1" applyBorder="1" applyAlignment="1"/>
    <xf numFmtId="0" fontId="34" fillId="0" borderId="0" xfId="0" applyFont="1" applyAlignment="1"/>
    <xf numFmtId="0" fontId="51" fillId="0" borderId="0" xfId="0" applyFont="1" applyAlignment="1">
      <alignment horizontal="left" vertical="center" readingOrder="1"/>
    </xf>
    <xf numFmtId="0" fontId="43" fillId="0" borderId="0" xfId="0" applyFont="1" applyAlignment="1">
      <alignment readingOrder="1"/>
    </xf>
    <xf numFmtId="0" fontId="42" fillId="0" borderId="0" xfId="0" applyFont="1" applyBorder="1" applyAlignment="1">
      <alignment horizontal="left" readingOrder="1"/>
    </xf>
    <xf numFmtId="0" fontId="46" fillId="8" borderId="20" xfId="0" applyFont="1" applyFill="1" applyBorder="1" applyProtection="1">
      <protection locked="0"/>
    </xf>
    <xf numFmtId="0" fontId="42" fillId="0" borderId="0" xfId="0" quotePrefix="1" applyFont="1" applyAlignment="1">
      <alignment horizontal="left" vertical="center" readingOrder="1"/>
    </xf>
    <xf numFmtId="0" fontId="45" fillId="0" borderId="10" xfId="4" applyFont="1" applyBorder="1"/>
    <xf numFmtId="9" fontId="11" fillId="0" borderId="10" xfId="2" applyFont="1" applyBorder="1"/>
    <xf numFmtId="0" fontId="11" fillId="0" borderId="0" xfId="4" applyFont="1" applyBorder="1"/>
    <xf numFmtId="0" fontId="11" fillId="0" borderId="0" xfId="4" applyFont="1" applyBorder="1" applyAlignment="1">
      <alignment horizontal="right" indent="5"/>
    </xf>
    <xf numFmtId="0" fontId="11" fillId="14" borderId="0" xfId="4" applyFont="1" applyFill="1" applyBorder="1" applyAlignment="1">
      <alignment horizontal="center"/>
    </xf>
    <xf numFmtId="3" fontId="11" fillId="0" borderId="0" xfId="4" applyNumberFormat="1" applyFont="1" applyBorder="1" applyAlignment="1">
      <alignment horizontal="right" indent="4"/>
    </xf>
    <xf numFmtId="3" fontId="11" fillId="0" borderId="0" xfId="4" applyNumberFormat="1" applyFont="1" applyBorder="1" applyAlignment="1">
      <alignment horizontal="right" indent="3"/>
    </xf>
    <xf numFmtId="0" fontId="9" fillId="0" borderId="0" xfId="4" applyBorder="1" applyAlignment="1">
      <alignment horizontal="right" indent="3"/>
    </xf>
    <xf numFmtId="0" fontId="9" fillId="0" borderId="0" xfId="4" applyBorder="1"/>
    <xf numFmtId="0" fontId="11" fillId="0" borderId="0" xfId="4" applyFont="1" applyBorder="1" applyAlignment="1">
      <alignment horizontal="center"/>
    </xf>
    <xf numFmtId="0" fontId="44" fillId="0" borderId="0" xfId="0" applyFont="1"/>
    <xf numFmtId="0" fontId="36" fillId="9" borderId="0" xfId="0" applyFont="1" applyFill="1"/>
    <xf numFmtId="0" fontId="47" fillId="16" borderId="8" xfId="0" applyFont="1" applyFill="1" applyBorder="1"/>
    <xf numFmtId="164" fontId="37" fillId="16" borderId="7" xfId="1" applyNumberFormat="1" applyFont="1" applyFill="1" applyBorder="1"/>
    <xf numFmtId="0" fontId="37" fillId="16" borderId="6" xfId="0" applyFont="1" applyFill="1" applyBorder="1"/>
    <xf numFmtId="9" fontId="37" fillId="16" borderId="6" xfId="2" applyFont="1" applyFill="1" applyBorder="1" applyAlignment="1">
      <alignment horizontal="center"/>
    </xf>
    <xf numFmtId="0" fontId="46" fillId="12" borderId="2" xfId="0" applyFont="1" applyFill="1" applyBorder="1" applyProtection="1">
      <protection locked="0"/>
    </xf>
    <xf numFmtId="164" fontId="36" fillId="12" borderId="47" xfId="1" applyNumberFormat="1" applyFont="1" applyFill="1" applyBorder="1" applyProtection="1">
      <protection locked="0"/>
    </xf>
    <xf numFmtId="0" fontId="45" fillId="12" borderId="1" xfId="0" applyFont="1" applyFill="1" applyBorder="1" applyProtection="1">
      <protection locked="0"/>
    </xf>
    <xf numFmtId="0" fontId="37" fillId="17" borderId="6" xfId="0" applyFont="1" applyFill="1" applyBorder="1"/>
    <xf numFmtId="164" fontId="37" fillId="17" borderId="7" xfId="1" applyNumberFormat="1" applyFont="1" applyFill="1" applyBorder="1"/>
    <xf numFmtId="9" fontId="37" fillId="17" borderId="6" xfId="2" applyFont="1" applyFill="1" applyBorder="1" applyAlignment="1">
      <alignment horizontal="center"/>
    </xf>
    <xf numFmtId="164" fontId="37" fillId="17" borderId="48" xfId="1" applyNumberFormat="1" applyFont="1" applyFill="1" applyBorder="1"/>
    <xf numFmtId="0" fontId="47" fillId="17" borderId="8" xfId="0" applyFont="1" applyFill="1" applyBorder="1"/>
    <xf numFmtId="0" fontId="46" fillId="12" borderId="0" xfId="4" applyFont="1" applyFill="1"/>
    <xf numFmtId="0" fontId="36" fillId="12" borderId="0" xfId="0" applyFont="1" applyFill="1"/>
    <xf numFmtId="0" fontId="36" fillId="12" borderId="46" xfId="0" applyFont="1" applyFill="1" applyBorder="1"/>
    <xf numFmtId="0" fontId="46" fillId="5" borderId="0" xfId="4" applyFont="1" applyFill="1"/>
    <xf numFmtId="0" fontId="36" fillId="5" borderId="46" xfId="0" applyFont="1" applyFill="1" applyBorder="1"/>
    <xf numFmtId="0" fontId="36" fillId="5" borderId="0" xfId="0" applyFont="1" applyFill="1"/>
    <xf numFmtId="0" fontId="36" fillId="2" borderId="0" xfId="0" applyFont="1" applyFill="1"/>
    <xf numFmtId="0" fontId="47" fillId="16" borderId="1" xfId="0" applyFont="1" applyFill="1" applyBorder="1"/>
    <xf numFmtId="164" fontId="47" fillId="16" borderId="1" xfId="1" applyNumberFormat="1" applyFont="1" applyFill="1" applyBorder="1" applyProtection="1"/>
    <xf numFmtId="0" fontId="46" fillId="12" borderId="1" xfId="0" applyFont="1" applyFill="1" applyBorder="1" applyProtection="1">
      <protection locked="0"/>
    </xf>
    <xf numFmtId="164" fontId="46" fillId="12" borderId="1" xfId="1" applyNumberFormat="1" applyFont="1" applyFill="1" applyBorder="1" applyProtection="1">
      <protection locked="0"/>
    </xf>
    <xf numFmtId="0" fontId="47" fillId="17" borderId="1" xfId="0" applyFont="1" applyFill="1" applyBorder="1"/>
    <xf numFmtId="164" fontId="47" fillId="17" borderId="1" xfId="1" applyNumberFormat="1" applyFont="1" applyFill="1" applyBorder="1" applyProtection="1"/>
    <xf numFmtId="164" fontId="46" fillId="2" borderId="1" xfId="1" applyNumberFormat="1" applyFont="1" applyFill="1" applyBorder="1" applyProtection="1"/>
    <xf numFmtId="0" fontId="36" fillId="12" borderId="0" xfId="0" applyFont="1" applyFill="1" applyAlignment="1">
      <alignment vertical="center"/>
    </xf>
    <xf numFmtId="164" fontId="36" fillId="12" borderId="0" xfId="1" applyNumberFormat="1" applyFont="1" applyFill="1"/>
    <xf numFmtId="164" fontId="36" fillId="12" borderId="0" xfId="1" applyNumberFormat="1" applyFont="1" applyFill="1" applyAlignment="1">
      <alignment horizontal="center"/>
    </xf>
    <xf numFmtId="0" fontId="0" fillId="0" borderId="0" xfId="0" quotePrefix="1"/>
    <xf numFmtId="170" fontId="53" fillId="5" borderId="1" xfId="0" applyNumberFormat="1" applyFont="1" applyFill="1" applyBorder="1" applyProtection="1">
      <protection locked="0"/>
    </xf>
    <xf numFmtId="171" fontId="53" fillId="5" borderId="1" xfId="0" applyNumberFormat="1" applyFont="1" applyFill="1" applyBorder="1" applyProtection="1">
      <protection locked="0"/>
    </xf>
    <xf numFmtId="171" fontId="53" fillId="16" borderId="1" xfId="0" applyNumberFormat="1" applyFont="1" applyFill="1" applyBorder="1" applyProtection="1">
      <protection locked="0"/>
    </xf>
    <xf numFmtId="0" fontId="38" fillId="0" borderId="0" xfId="8" applyFont="1" applyFill="1" applyBorder="1" applyAlignment="1">
      <alignment horizontal="left"/>
    </xf>
    <xf numFmtId="0" fontId="46" fillId="0" borderId="17" xfId="0" applyFont="1" applyBorder="1" applyAlignment="1">
      <alignment horizontal="center" textRotation="90"/>
    </xf>
    <xf numFmtId="0" fontId="44" fillId="16" borderId="0" xfId="0" applyFont="1" applyFill="1" applyBorder="1" applyAlignment="1" applyProtection="1">
      <alignment horizontal="center"/>
    </xf>
    <xf numFmtId="0" fontId="21" fillId="0" borderId="0" xfId="9" applyFont="1" applyAlignment="1">
      <alignment horizontal="left" vertical="top" wrapText="1"/>
    </xf>
    <xf numFmtId="0" fontId="25" fillId="0" borderId="36" xfId="9" applyFont="1" applyBorder="1" applyAlignment="1">
      <alignment horizontal="left" vertical="center"/>
    </xf>
    <xf numFmtId="0" fontId="25" fillId="0" borderId="31" xfId="9" applyFont="1" applyBorder="1" applyAlignment="1">
      <alignment horizontal="left" vertical="center"/>
    </xf>
    <xf numFmtId="0" fontId="25" fillId="0" borderId="27" xfId="9" applyFont="1" applyBorder="1" applyAlignment="1">
      <alignment horizontal="left" vertical="center"/>
    </xf>
  </cellXfs>
  <cellStyles count="11">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7620</xdr:colOff>
      <xdr:row>13</xdr:row>
      <xdr:rowOff>0</xdr:rowOff>
    </xdr:from>
    <xdr:to>
      <xdr:col>3</xdr:col>
      <xdr:colOff>0</xdr:colOff>
      <xdr:row>14</xdr:row>
      <xdr:rowOff>0</xdr:rowOff>
    </xdr:to>
    <xdr:cxnSp macro="">
      <xdr:nvCxnSpPr>
        <xdr:cNvPr id="2" name="Gerade Verbindung 1">
          <a:extLst>
            <a:ext uri="{FF2B5EF4-FFF2-40B4-BE49-F238E27FC236}">
              <a16:creationId xmlns:a16="http://schemas.microsoft.com/office/drawing/2014/main" id="{EBE7F76A-0D67-3D44-BBDF-9E0FBC5911E5}"/>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13</xdr:row>
      <xdr:rowOff>0</xdr:rowOff>
    </xdr:from>
    <xdr:to>
      <xdr:col>3</xdr:col>
      <xdr:colOff>0</xdr:colOff>
      <xdr:row>14</xdr:row>
      <xdr:rowOff>0</xdr:rowOff>
    </xdr:to>
    <xdr:cxnSp macro="">
      <xdr:nvCxnSpPr>
        <xdr:cNvPr id="3" name="Gerade Verbindung 2">
          <a:extLst>
            <a:ext uri="{FF2B5EF4-FFF2-40B4-BE49-F238E27FC236}">
              <a16:creationId xmlns:a16="http://schemas.microsoft.com/office/drawing/2014/main" id="{9C654D49-0F62-DC4C-B9E3-7A275AAC0D63}"/>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4" name="Gerade Verbindung 3">
          <a:extLst>
            <a:ext uri="{FF2B5EF4-FFF2-40B4-BE49-F238E27FC236}">
              <a16:creationId xmlns:a16="http://schemas.microsoft.com/office/drawing/2014/main" id="{2A32E5F7-5879-E247-B9DB-F2C0CBD789ED}"/>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5" name="Gerade Verbindung 4">
          <a:extLst>
            <a:ext uri="{FF2B5EF4-FFF2-40B4-BE49-F238E27FC236}">
              <a16:creationId xmlns:a16="http://schemas.microsoft.com/office/drawing/2014/main" id="{6FF6EF2A-F1AF-0D47-ACC6-1CAFBE075089}"/>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6" name="Gerade Verbindung 5">
          <a:extLst>
            <a:ext uri="{FF2B5EF4-FFF2-40B4-BE49-F238E27FC236}">
              <a16:creationId xmlns:a16="http://schemas.microsoft.com/office/drawing/2014/main" id="{345B0467-A1F9-024A-BB2A-0A4947D4C369}"/>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7" name="Gerade Verbindung 6">
          <a:extLst>
            <a:ext uri="{FF2B5EF4-FFF2-40B4-BE49-F238E27FC236}">
              <a16:creationId xmlns:a16="http://schemas.microsoft.com/office/drawing/2014/main" id="{958E7B66-75EC-6A47-86C3-B1993D8F51D8}"/>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F1B3-D660-E94E-AB07-37A1697812BA}">
  <sheetPr>
    <tabColor theme="7" tint="0.79998168889431442"/>
    <pageSetUpPr fitToPage="1"/>
  </sheetPr>
  <dimension ref="A1:O252"/>
  <sheetViews>
    <sheetView showGridLines="0" topLeftCell="A192" zoomScale="140" zoomScaleNormal="140" workbookViewId="0">
      <selection activeCell="E212" sqref="E212"/>
    </sheetView>
  </sheetViews>
  <sheetFormatPr baseColWidth="10" defaultRowHeight="16"/>
  <cols>
    <col min="1" max="1" width="3.6640625" style="96" customWidth="1"/>
    <col min="2" max="16384" width="10.83203125" style="96"/>
  </cols>
  <sheetData>
    <row r="1" spans="1:14">
      <c r="A1" s="98" t="s">
        <v>366</v>
      </c>
      <c r="B1" s="95"/>
      <c r="C1" s="95"/>
      <c r="D1" s="95"/>
      <c r="E1" s="95"/>
      <c r="F1" s="95"/>
      <c r="G1" s="95"/>
      <c r="H1" s="95"/>
      <c r="I1" s="95"/>
      <c r="J1" s="95"/>
      <c r="K1" s="95"/>
      <c r="L1" s="95"/>
      <c r="M1" s="95"/>
      <c r="N1" s="95"/>
    </row>
    <row r="2" spans="1:14">
      <c r="A2" s="97"/>
    </row>
    <row r="3" spans="1:14">
      <c r="A3" s="98" t="s">
        <v>155</v>
      </c>
      <c r="B3" s="95"/>
      <c r="C3" s="95"/>
      <c r="D3" s="95"/>
      <c r="E3" s="95"/>
      <c r="F3" s="95"/>
      <c r="G3" s="95"/>
      <c r="H3" s="95"/>
      <c r="I3" s="95"/>
      <c r="J3" s="95"/>
      <c r="K3" s="95"/>
      <c r="L3" s="95"/>
      <c r="M3" s="95"/>
      <c r="N3" s="95"/>
    </row>
    <row r="4" spans="1:14">
      <c r="A4" s="267" t="s">
        <v>161</v>
      </c>
      <c r="B4" s="267"/>
      <c r="C4" s="267"/>
      <c r="D4" s="267"/>
    </row>
    <row r="5" spans="1:14">
      <c r="A5" s="267" t="s">
        <v>115</v>
      </c>
      <c r="B5" s="267"/>
      <c r="C5" s="267"/>
      <c r="D5" s="267"/>
    </row>
    <row r="6" spans="1:14">
      <c r="A6" s="267" t="s">
        <v>29</v>
      </c>
      <c r="B6" s="267"/>
      <c r="C6" s="267"/>
      <c r="D6" s="267"/>
    </row>
    <row r="7" spans="1:14">
      <c r="A7" s="267" t="s">
        <v>0</v>
      </c>
      <c r="B7" s="267"/>
      <c r="C7" s="267"/>
      <c r="D7" s="267"/>
      <c r="F7" s="195"/>
      <c r="G7" s="195"/>
      <c r="H7" s="195"/>
      <c r="I7" s="195"/>
    </row>
    <row r="8" spans="1:14">
      <c r="A8" s="267" t="s">
        <v>156</v>
      </c>
      <c r="B8" s="267"/>
      <c r="C8" s="267"/>
      <c r="D8" s="267"/>
    </row>
    <row r="9" spans="1:14">
      <c r="A9" s="267" t="s">
        <v>9</v>
      </c>
      <c r="B9" s="267"/>
      <c r="C9" s="267"/>
      <c r="D9" s="267"/>
    </row>
    <row r="10" spans="1:14">
      <c r="A10" s="267" t="s">
        <v>312</v>
      </c>
      <c r="B10" s="267"/>
      <c r="C10" s="267"/>
      <c r="D10" s="267"/>
    </row>
    <row r="11" spans="1:14">
      <c r="A11" s="267" t="s">
        <v>159</v>
      </c>
      <c r="B11" s="267"/>
      <c r="C11" s="267"/>
      <c r="D11" s="267"/>
    </row>
    <row r="12" spans="1:14">
      <c r="A12" s="267" t="s">
        <v>160</v>
      </c>
      <c r="B12" s="267"/>
      <c r="C12" s="267"/>
      <c r="D12" s="267"/>
    </row>
    <row r="13" spans="1:14">
      <c r="A13" s="99"/>
      <c r="F13" s="267"/>
      <c r="G13" s="267"/>
      <c r="H13" s="267"/>
    </row>
    <row r="14" spans="1:14">
      <c r="A14" s="97"/>
    </row>
    <row r="15" spans="1:14">
      <c r="A15" s="98" t="s">
        <v>162</v>
      </c>
      <c r="B15" s="95"/>
      <c r="C15" s="95"/>
      <c r="D15" s="95"/>
      <c r="E15" s="95"/>
      <c r="F15" s="95"/>
      <c r="G15" s="95"/>
      <c r="H15" s="95"/>
      <c r="I15" s="95"/>
      <c r="J15" s="95"/>
      <c r="K15" s="95"/>
      <c r="L15" s="95"/>
      <c r="M15" s="95"/>
      <c r="N15" s="95"/>
    </row>
    <row r="16" spans="1:14">
      <c r="A16" s="96" t="s">
        <v>224</v>
      </c>
    </row>
    <row r="17" spans="1:14">
      <c r="A17" s="96" t="s">
        <v>223</v>
      </c>
    </row>
    <row r="18" spans="1:14" s="100" customFormat="1">
      <c r="A18" s="100" t="s">
        <v>369</v>
      </c>
    </row>
    <row r="19" spans="1:14">
      <c r="A19" s="101" t="s">
        <v>232</v>
      </c>
    </row>
    <row r="20" spans="1:14">
      <c r="A20" s="101" t="s">
        <v>175</v>
      </c>
    </row>
    <row r="21" spans="1:14">
      <c r="A21" s="101"/>
    </row>
    <row r="22" spans="1:14">
      <c r="A22" s="96" t="s">
        <v>211</v>
      </c>
    </row>
    <row r="23" spans="1:14">
      <c r="A23" s="96" t="s">
        <v>176</v>
      </c>
    </row>
    <row r="25" spans="1:14">
      <c r="A25" s="101"/>
    </row>
    <row r="26" spans="1:14">
      <c r="A26" s="98" t="s">
        <v>157</v>
      </c>
      <c r="B26" s="95"/>
      <c r="C26" s="95"/>
      <c r="D26" s="95"/>
      <c r="E26" s="95"/>
      <c r="F26" s="95"/>
      <c r="G26" s="95"/>
      <c r="H26" s="95"/>
      <c r="I26" s="95"/>
      <c r="J26" s="95"/>
      <c r="K26" s="95"/>
      <c r="L26" s="95"/>
      <c r="M26" s="95"/>
      <c r="N26" s="95"/>
    </row>
    <row r="27" spans="1:14">
      <c r="A27" s="96" t="s">
        <v>123</v>
      </c>
    </row>
    <row r="28" spans="1:14">
      <c r="A28" s="101" t="s">
        <v>171</v>
      </c>
      <c r="C28" s="96" t="s">
        <v>115</v>
      </c>
    </row>
    <row r="29" spans="1:14">
      <c r="A29" s="101" t="s">
        <v>172</v>
      </c>
      <c r="C29" s="96" t="s">
        <v>212</v>
      </c>
    </row>
    <row r="30" spans="1:14">
      <c r="A30" s="101" t="s">
        <v>173</v>
      </c>
      <c r="C30" s="96" t="s">
        <v>65</v>
      </c>
    </row>
    <row r="31" spans="1:14">
      <c r="A31" s="101" t="s">
        <v>174</v>
      </c>
      <c r="C31" s="96" t="s">
        <v>10</v>
      </c>
    </row>
    <row r="33" spans="1:15">
      <c r="A33" s="98" t="s">
        <v>164</v>
      </c>
      <c r="B33" s="95"/>
      <c r="C33" s="95"/>
      <c r="D33" s="95"/>
      <c r="E33" s="95"/>
      <c r="F33" s="95"/>
      <c r="G33" s="95"/>
      <c r="H33" s="95"/>
      <c r="I33" s="95"/>
      <c r="J33" s="95"/>
      <c r="K33" s="95"/>
      <c r="L33" s="95"/>
      <c r="M33" s="95"/>
      <c r="N33" s="95"/>
    </row>
    <row r="34" spans="1:15">
      <c r="A34" s="182" t="s">
        <v>226</v>
      </c>
    </row>
    <row r="35" spans="1:15" ht="12" customHeight="1">
      <c r="A35" s="182"/>
    </row>
    <row r="36" spans="1:15">
      <c r="A36" s="185" t="s">
        <v>235</v>
      </c>
    </row>
    <row r="37" spans="1:15">
      <c r="A37" s="182" t="s">
        <v>225</v>
      </c>
    </row>
    <row r="38" spans="1:15">
      <c r="A38" s="182" t="s">
        <v>236</v>
      </c>
    </row>
    <row r="39" spans="1:15">
      <c r="A39" s="182"/>
    </row>
    <row r="40" spans="1:15" s="97" customFormat="1">
      <c r="A40" s="217" t="s">
        <v>244</v>
      </c>
    </row>
    <row r="41" spans="1:15">
      <c r="A41" s="186" t="s">
        <v>325</v>
      </c>
    </row>
    <row r="42" spans="1:15">
      <c r="A42" s="186" t="s">
        <v>337</v>
      </c>
    </row>
    <row r="43" spans="1:15">
      <c r="A43" s="186" t="s">
        <v>246</v>
      </c>
    </row>
    <row r="44" spans="1:15">
      <c r="A44" s="186" t="s">
        <v>247</v>
      </c>
      <c r="O44" s="214"/>
    </row>
    <row r="45" spans="1:15">
      <c r="A45" s="186" t="s">
        <v>248</v>
      </c>
      <c r="O45" s="92"/>
    </row>
    <row r="46" spans="1:15" s="215" customFormat="1" ht="22" customHeight="1">
      <c r="A46" s="218" t="s">
        <v>249</v>
      </c>
      <c r="O46" s="216"/>
    </row>
    <row r="47" spans="1:15">
      <c r="A47" s="188" t="s">
        <v>251</v>
      </c>
      <c r="O47" s="92"/>
    </row>
    <row r="48" spans="1:15">
      <c r="A48" s="188" t="s">
        <v>343</v>
      </c>
      <c r="O48" s="92"/>
    </row>
    <row r="49" spans="1:15">
      <c r="A49" s="188" t="s">
        <v>338</v>
      </c>
      <c r="O49" s="92"/>
    </row>
    <row r="50" spans="1:15">
      <c r="A50" s="188" t="s">
        <v>339</v>
      </c>
      <c r="O50" s="92"/>
    </row>
    <row r="51" spans="1:15">
      <c r="A51" s="188" t="s">
        <v>340</v>
      </c>
      <c r="O51" s="92"/>
    </row>
    <row r="52" spans="1:15">
      <c r="A52" s="188" t="s">
        <v>341</v>
      </c>
      <c r="O52" s="92"/>
    </row>
    <row r="53" spans="1:15">
      <c r="A53" s="188" t="s">
        <v>342</v>
      </c>
      <c r="O53" s="92"/>
    </row>
    <row r="54" spans="1:15">
      <c r="A54" s="188" t="s">
        <v>252</v>
      </c>
    </row>
    <row r="55" spans="1:15">
      <c r="A55" s="184" t="s">
        <v>250</v>
      </c>
    </row>
    <row r="56" spans="1:15">
      <c r="A56" s="182" t="s">
        <v>238</v>
      </c>
    </row>
    <row r="57" spans="1:15">
      <c r="A57" s="182" t="s">
        <v>239</v>
      </c>
    </row>
    <row r="58" spans="1:15">
      <c r="A58" s="182"/>
    </row>
    <row r="59" spans="1:15" s="97" customFormat="1">
      <c r="A59" s="217" t="s">
        <v>237</v>
      </c>
    </row>
    <row r="60" spans="1:15">
      <c r="A60" s="186" t="s">
        <v>325</v>
      </c>
    </row>
    <row r="61" spans="1:15">
      <c r="A61" s="186" t="s">
        <v>245</v>
      </c>
    </row>
    <row r="62" spans="1:15">
      <c r="A62" s="186" t="s">
        <v>246</v>
      </c>
    </row>
    <row r="63" spans="1:15">
      <c r="A63" s="186" t="s">
        <v>247</v>
      </c>
    </row>
    <row r="64" spans="1:15">
      <c r="A64" s="186" t="s">
        <v>248</v>
      </c>
    </row>
    <row r="65" spans="1:15" s="215" customFormat="1" ht="22" customHeight="1">
      <c r="A65" s="218" t="s">
        <v>249</v>
      </c>
      <c r="O65" s="216"/>
    </row>
    <row r="66" spans="1:15">
      <c r="A66" s="188" t="s">
        <v>251</v>
      </c>
    </row>
    <row r="67" spans="1:15">
      <c r="A67" s="188" t="s">
        <v>252</v>
      </c>
    </row>
    <row r="68" spans="1:15">
      <c r="A68" s="184" t="s">
        <v>250</v>
      </c>
    </row>
    <row r="69" spans="1:15">
      <c r="A69" s="182" t="s">
        <v>238</v>
      </c>
    </row>
    <row r="70" spans="1:15">
      <c r="A70" s="182" t="s">
        <v>239</v>
      </c>
    </row>
    <row r="71" spans="1:15">
      <c r="A71" s="182"/>
    </row>
    <row r="72" spans="1:15" s="97" customFormat="1">
      <c r="A72" s="217" t="s">
        <v>240</v>
      </c>
    </row>
    <row r="73" spans="1:15">
      <c r="A73" s="186" t="s">
        <v>325</v>
      </c>
    </row>
    <row r="74" spans="1:15">
      <c r="A74" s="186" t="s">
        <v>253</v>
      </c>
    </row>
    <row r="75" spans="1:15">
      <c r="A75" s="186" t="s">
        <v>254</v>
      </c>
    </row>
    <row r="76" spans="1:15">
      <c r="A76" s="186" t="s">
        <v>255</v>
      </c>
    </row>
    <row r="77" spans="1:15" s="215" customFormat="1" ht="22" customHeight="1">
      <c r="A77" s="218" t="s">
        <v>241</v>
      </c>
      <c r="O77" s="216"/>
    </row>
    <row r="78" spans="1:15">
      <c r="A78" s="186" t="s">
        <v>257</v>
      </c>
    </row>
    <row r="79" spans="1:15">
      <c r="A79" s="189" t="s">
        <v>256</v>
      </c>
    </row>
    <row r="80" spans="1:15">
      <c r="A80" s="184" t="s">
        <v>250</v>
      </c>
    </row>
    <row r="81" spans="1:2">
      <c r="A81" s="182" t="s">
        <v>242</v>
      </c>
    </row>
    <row r="82" spans="1:2">
      <c r="A82" s="182" t="s">
        <v>239</v>
      </c>
    </row>
    <row r="83" spans="1:2">
      <c r="A83" s="187"/>
    </row>
    <row r="84" spans="1:2" s="232" customFormat="1">
      <c r="A84" s="217" t="s">
        <v>243</v>
      </c>
    </row>
    <row r="85" spans="1:2" s="109" customFormat="1">
      <c r="A85" s="186" t="s">
        <v>325</v>
      </c>
    </row>
    <row r="86" spans="1:2" s="109" customFormat="1">
      <c r="A86" s="186" t="s">
        <v>326</v>
      </c>
    </row>
    <row r="87" spans="1:2" s="109" customFormat="1">
      <c r="A87" s="186"/>
    </row>
    <row r="88" spans="1:2" s="186" customFormat="1">
      <c r="B88" s="186" t="s">
        <v>327</v>
      </c>
    </row>
    <row r="89" spans="1:2" s="186" customFormat="1"/>
    <row r="90" spans="1:2" s="186" customFormat="1">
      <c r="B90" s="186" t="s">
        <v>328</v>
      </c>
    </row>
    <row r="91" spans="1:2" s="186" customFormat="1">
      <c r="B91" s="186" t="s">
        <v>377</v>
      </c>
    </row>
    <row r="92" spans="1:2" s="186" customFormat="1">
      <c r="B92" s="186" t="s">
        <v>370</v>
      </c>
    </row>
    <row r="93" spans="1:2" s="186" customFormat="1">
      <c r="B93" s="186" t="s">
        <v>378</v>
      </c>
    </row>
    <row r="94" spans="1:2" s="186" customFormat="1">
      <c r="B94" s="186" t="s">
        <v>371</v>
      </c>
    </row>
    <row r="95" spans="1:2" s="186" customFormat="1"/>
    <row r="96" spans="1:2" s="186" customFormat="1">
      <c r="B96" s="186" t="s">
        <v>329</v>
      </c>
    </row>
    <row r="97" spans="1:15" s="186" customFormat="1">
      <c r="B97" s="186" t="s">
        <v>372</v>
      </c>
    </row>
    <row r="98" spans="1:15" s="186" customFormat="1">
      <c r="B98" s="186" t="s">
        <v>373</v>
      </c>
    </row>
    <row r="99" spans="1:15" s="186" customFormat="1">
      <c r="B99" s="186" t="s">
        <v>374</v>
      </c>
    </row>
    <row r="100" spans="1:15" s="186" customFormat="1">
      <c r="B100" s="186" t="s">
        <v>375</v>
      </c>
    </row>
    <row r="101" spans="1:15" s="186" customFormat="1">
      <c r="B101" s="186" t="s">
        <v>330</v>
      </c>
    </row>
    <row r="102" spans="1:15" s="186" customFormat="1"/>
    <row r="103" spans="1:15" s="186" customFormat="1">
      <c r="B103" s="186" t="s">
        <v>331</v>
      </c>
    </row>
    <row r="104" spans="1:15" s="186" customFormat="1">
      <c r="B104" s="186" t="s">
        <v>376</v>
      </c>
    </row>
    <row r="105" spans="1:15" s="186" customFormat="1"/>
    <row r="106" spans="1:15" s="186" customFormat="1">
      <c r="B106" s="186" t="s">
        <v>332</v>
      </c>
    </row>
    <row r="107" spans="1:15" s="186" customFormat="1"/>
    <row r="108" spans="1:15" s="109" customFormat="1">
      <c r="A108" s="186" t="s">
        <v>246</v>
      </c>
    </row>
    <row r="109" spans="1:15" s="109" customFormat="1">
      <c r="A109" s="186" t="s">
        <v>247</v>
      </c>
    </row>
    <row r="110" spans="1:15" s="109" customFormat="1">
      <c r="A110" s="186" t="s">
        <v>248</v>
      </c>
    </row>
    <row r="111" spans="1:15" s="109" customFormat="1" ht="22" customHeight="1">
      <c r="A111" s="218" t="s">
        <v>249</v>
      </c>
      <c r="O111" s="92"/>
    </row>
    <row r="112" spans="1:15" s="109" customFormat="1">
      <c r="A112" s="188" t="s">
        <v>251</v>
      </c>
    </row>
    <row r="113" spans="1:14" s="109" customFormat="1">
      <c r="A113" s="188" t="s">
        <v>252</v>
      </c>
    </row>
    <row r="114" spans="1:14" s="109" customFormat="1">
      <c r="A114" s="184" t="s">
        <v>250</v>
      </c>
    </row>
    <row r="115" spans="1:14" s="109" customFormat="1">
      <c r="A115" s="233" t="s">
        <v>238</v>
      </c>
    </row>
    <row r="116" spans="1:14" s="109" customFormat="1">
      <c r="A116" s="233" t="s">
        <v>239</v>
      </c>
    </row>
    <row r="117" spans="1:14" s="109" customFormat="1">
      <c r="A117" s="233"/>
    </row>
    <row r="118" spans="1:14">
      <c r="A118" s="183"/>
    </row>
    <row r="119" spans="1:14">
      <c r="A119" s="185" t="s">
        <v>258</v>
      </c>
    </row>
    <row r="120" spans="1:14">
      <c r="A120" s="182" t="s">
        <v>259</v>
      </c>
    </row>
    <row r="121" spans="1:14">
      <c r="A121" s="182" t="s">
        <v>165</v>
      </c>
    </row>
    <row r="124" spans="1:14">
      <c r="A124" s="98" t="s">
        <v>124</v>
      </c>
      <c r="B124" s="95"/>
      <c r="C124" s="95"/>
      <c r="D124" s="95"/>
      <c r="E124" s="95"/>
      <c r="F124" s="95"/>
      <c r="G124" s="95"/>
      <c r="H124" s="95"/>
      <c r="I124" s="95"/>
      <c r="J124" s="95"/>
      <c r="K124" s="95"/>
      <c r="L124" s="95"/>
      <c r="M124" s="95"/>
      <c r="N124" s="95"/>
    </row>
    <row r="125" spans="1:14">
      <c r="A125" s="102" t="s">
        <v>131</v>
      </c>
    </row>
    <row r="126" spans="1:14">
      <c r="A126" s="103" t="s">
        <v>379</v>
      </c>
    </row>
    <row r="127" spans="1:14">
      <c r="A127" s="103"/>
    </row>
    <row r="128" spans="1:14">
      <c r="A128" s="102" t="s">
        <v>132</v>
      </c>
    </row>
    <row r="129" spans="1:14">
      <c r="A129" s="103" t="s">
        <v>317</v>
      </c>
    </row>
    <row r="130" spans="1:14">
      <c r="A130" s="103" t="s">
        <v>316</v>
      </c>
    </row>
    <row r="131" spans="1:14">
      <c r="A131" s="103"/>
    </row>
    <row r="132" spans="1:14">
      <c r="A132" s="102" t="s">
        <v>230</v>
      </c>
    </row>
    <row r="133" spans="1:14">
      <c r="A133" s="103" t="s">
        <v>125</v>
      </c>
    </row>
    <row r="134" spans="1:14">
      <c r="A134" s="103" t="s">
        <v>126</v>
      </c>
    </row>
    <row r="135" spans="1:14">
      <c r="A135" s="103" t="s">
        <v>127</v>
      </c>
    </row>
    <row r="136" spans="1:14">
      <c r="A136" s="103" t="s">
        <v>227</v>
      </c>
    </row>
    <row r="137" spans="1:14">
      <c r="A137" s="103"/>
    </row>
    <row r="139" spans="1:14">
      <c r="A139" s="98" t="s">
        <v>129</v>
      </c>
      <c r="B139" s="95"/>
      <c r="C139" s="95"/>
      <c r="D139" s="95"/>
      <c r="E139" s="95"/>
      <c r="F139" s="95"/>
      <c r="G139" s="95"/>
      <c r="H139" s="95"/>
      <c r="I139" s="95"/>
      <c r="J139" s="95"/>
      <c r="K139" s="95"/>
      <c r="L139" s="95"/>
      <c r="M139" s="95"/>
      <c r="N139" s="95"/>
    </row>
    <row r="140" spans="1:14">
      <c r="A140" s="102" t="s">
        <v>131</v>
      </c>
    </row>
    <row r="141" spans="1:14">
      <c r="A141" s="103" t="s">
        <v>130</v>
      </c>
    </row>
    <row r="142" spans="1:14">
      <c r="A142" s="103" t="s">
        <v>228</v>
      </c>
    </row>
    <row r="143" spans="1:14">
      <c r="A143" s="103"/>
    </row>
    <row r="144" spans="1:14">
      <c r="A144" s="102" t="s">
        <v>132</v>
      </c>
    </row>
    <row r="145" spans="1:14">
      <c r="A145" s="103" t="s">
        <v>133</v>
      </c>
    </row>
    <row r="146" spans="1:14">
      <c r="A146" s="103"/>
    </row>
    <row r="147" spans="1:14">
      <c r="A147" s="102" t="s">
        <v>230</v>
      </c>
    </row>
    <row r="148" spans="1:14" s="105" customFormat="1">
      <c r="A148" s="104" t="s">
        <v>348</v>
      </c>
    </row>
    <row r="149" spans="1:14">
      <c r="A149" s="103" t="s">
        <v>134</v>
      </c>
    </row>
    <row r="150" spans="1:14">
      <c r="A150" s="103" t="s">
        <v>135</v>
      </c>
    </row>
    <row r="152" spans="1:14">
      <c r="A152" s="102" t="s">
        <v>128</v>
      </c>
    </row>
    <row r="153" spans="1:14">
      <c r="A153" s="106" t="s">
        <v>229</v>
      </c>
    </row>
    <row r="154" spans="1:14">
      <c r="A154" s="106" t="s">
        <v>345</v>
      </c>
    </row>
    <row r="155" spans="1:14">
      <c r="A155" s="103"/>
    </row>
    <row r="157" spans="1:14">
      <c r="A157" s="98" t="s">
        <v>260</v>
      </c>
      <c r="B157" s="95"/>
      <c r="C157" s="95"/>
      <c r="D157" s="95"/>
      <c r="E157" s="95"/>
      <c r="F157" s="95"/>
      <c r="G157" s="95"/>
      <c r="H157" s="95"/>
      <c r="I157" s="95"/>
      <c r="J157" s="95"/>
      <c r="K157" s="95"/>
      <c r="L157" s="95"/>
      <c r="M157" s="95"/>
      <c r="N157" s="95"/>
    </row>
    <row r="158" spans="1:14">
      <c r="A158" s="106" t="s">
        <v>289</v>
      </c>
    </row>
    <row r="159" spans="1:14">
      <c r="A159" s="106" t="s">
        <v>291</v>
      </c>
    </row>
    <row r="160" spans="1:14">
      <c r="A160" s="106" t="s">
        <v>290</v>
      </c>
    </row>
    <row r="161" spans="1:14">
      <c r="A161" s="106" t="s">
        <v>292</v>
      </c>
    </row>
    <row r="162" spans="1:14">
      <c r="A162" s="106" t="s">
        <v>294</v>
      </c>
    </row>
    <row r="163" spans="1:14">
      <c r="A163" s="106"/>
    </row>
    <row r="164" spans="1:14">
      <c r="A164" s="106"/>
    </row>
    <row r="165" spans="1:14">
      <c r="A165" s="98" t="s">
        <v>313</v>
      </c>
      <c r="B165" s="95"/>
      <c r="C165" s="95"/>
      <c r="D165" s="95"/>
      <c r="E165" s="95"/>
      <c r="F165" s="95"/>
      <c r="G165" s="95"/>
      <c r="H165" s="95"/>
      <c r="I165" s="95"/>
      <c r="J165" s="95"/>
      <c r="K165" s="95"/>
      <c r="L165" s="95"/>
      <c r="M165" s="95"/>
      <c r="N165" s="95"/>
    </row>
    <row r="166" spans="1:14">
      <c r="A166" s="103" t="s">
        <v>272</v>
      </c>
    </row>
    <row r="167" spans="1:14">
      <c r="A167" s="103"/>
    </row>
    <row r="168" spans="1:14">
      <c r="A168" s="104" t="s">
        <v>277</v>
      </c>
    </row>
    <row r="169" spans="1:14">
      <c r="A169" s="103" t="s">
        <v>274</v>
      </c>
    </row>
    <row r="170" spans="1:14">
      <c r="A170" s="103" t="s">
        <v>275</v>
      </c>
    </row>
    <row r="171" spans="1:14" s="215" customFormat="1" ht="22" customHeight="1">
      <c r="A171" s="219" t="s">
        <v>278</v>
      </c>
    </row>
    <row r="172" spans="1:14">
      <c r="A172" s="106" t="s">
        <v>347</v>
      </c>
    </row>
    <row r="173" spans="1:14">
      <c r="A173" s="103" t="s">
        <v>273</v>
      </c>
    </row>
    <row r="174" spans="1:14">
      <c r="A174" s="103"/>
    </row>
    <row r="175" spans="1:14">
      <c r="A175" s="103" t="s">
        <v>276</v>
      </c>
    </row>
    <row r="176" spans="1:14">
      <c r="A176" s="103" t="s">
        <v>334</v>
      </c>
    </row>
    <row r="177" spans="1:1">
      <c r="A177" s="103"/>
    </row>
    <row r="178" spans="1:1">
      <c r="A178" s="104" t="s">
        <v>279</v>
      </c>
    </row>
    <row r="179" spans="1:1">
      <c r="A179" s="109" t="s">
        <v>283</v>
      </c>
    </row>
    <row r="180" spans="1:1">
      <c r="A180" s="109" t="s">
        <v>280</v>
      </c>
    </row>
    <row r="181" spans="1:1">
      <c r="A181" s="109" t="s">
        <v>281</v>
      </c>
    </row>
    <row r="182" spans="1:1">
      <c r="A182" s="109" t="s">
        <v>282</v>
      </c>
    </row>
    <row r="183" spans="1:1">
      <c r="A183" s="109"/>
    </row>
    <row r="184" spans="1:1">
      <c r="A184" s="104" t="s">
        <v>284</v>
      </c>
    </row>
    <row r="185" spans="1:1">
      <c r="A185" s="109" t="s">
        <v>283</v>
      </c>
    </row>
    <row r="186" spans="1:1">
      <c r="A186" s="109" t="s">
        <v>285</v>
      </c>
    </row>
    <row r="187" spans="1:1">
      <c r="A187" s="109" t="s">
        <v>286</v>
      </c>
    </row>
    <row r="188" spans="1:1">
      <c r="A188" s="109" t="s">
        <v>287</v>
      </c>
    </row>
    <row r="189" spans="1:1">
      <c r="A189" s="109"/>
    </row>
    <row r="190" spans="1:1">
      <c r="A190" s="103" t="s">
        <v>288</v>
      </c>
    </row>
    <row r="191" spans="1:1">
      <c r="A191" s="103"/>
    </row>
    <row r="192" spans="1:1">
      <c r="A192" s="103"/>
    </row>
    <row r="193" spans="1:14">
      <c r="A193" s="98" t="s">
        <v>158</v>
      </c>
      <c r="B193" s="95"/>
      <c r="C193" s="95"/>
      <c r="D193" s="95"/>
      <c r="E193" s="95"/>
      <c r="F193" s="95"/>
      <c r="G193" s="95"/>
      <c r="H193" s="95"/>
      <c r="I193" s="95"/>
      <c r="J193" s="95"/>
      <c r="K193" s="95"/>
      <c r="L193" s="95"/>
      <c r="M193" s="95"/>
      <c r="N193" s="95"/>
    </row>
    <row r="194" spans="1:14">
      <c r="A194" s="103" t="s">
        <v>136</v>
      </c>
    </row>
    <row r="195" spans="1:14">
      <c r="A195" s="103" t="s">
        <v>140</v>
      </c>
    </row>
    <row r="196" spans="1:14">
      <c r="A196" s="103"/>
    </row>
    <row r="197" spans="1:14">
      <c r="A197" s="103" t="s">
        <v>367</v>
      </c>
    </row>
    <row r="198" spans="1:14">
      <c r="A198" s="103" t="s">
        <v>368</v>
      </c>
    </row>
    <row r="199" spans="1:14">
      <c r="A199" s="103"/>
    </row>
    <row r="200" spans="1:14">
      <c r="A200" s="102" t="s">
        <v>137</v>
      </c>
    </row>
    <row r="201" spans="1:14">
      <c r="A201" s="103" t="s">
        <v>138</v>
      </c>
    </row>
    <row r="202" spans="1:14">
      <c r="A202" s="103" t="s">
        <v>139</v>
      </c>
    </row>
    <row r="203" spans="1:14">
      <c r="A203" s="106" t="s">
        <v>380</v>
      </c>
    </row>
    <row r="206" spans="1:14">
      <c r="A206" s="98" t="s">
        <v>344</v>
      </c>
      <c r="B206" s="95"/>
      <c r="C206" s="95"/>
      <c r="D206" s="95"/>
      <c r="E206" s="95"/>
      <c r="F206" s="95"/>
      <c r="G206" s="95"/>
      <c r="H206" s="95"/>
      <c r="I206" s="95"/>
      <c r="J206" s="95"/>
      <c r="K206" s="95"/>
      <c r="L206" s="95"/>
      <c r="M206" s="95"/>
      <c r="N206" s="95"/>
    </row>
    <row r="207" spans="1:14">
      <c r="A207" s="102" t="s">
        <v>137</v>
      </c>
    </row>
    <row r="208" spans="1:14">
      <c r="A208" s="103" t="s">
        <v>401</v>
      </c>
    </row>
    <row r="209" spans="1:2">
      <c r="A209" s="103"/>
    </row>
    <row r="210" spans="1:2">
      <c r="A210" s="102" t="s">
        <v>141</v>
      </c>
    </row>
    <row r="211" spans="1:2">
      <c r="A211" s="103" t="s">
        <v>400</v>
      </c>
    </row>
    <row r="212" spans="1:2" s="182" customFormat="1">
      <c r="A212" s="190" t="s">
        <v>403</v>
      </c>
    </row>
    <row r="213" spans="1:2" s="182" customFormat="1">
      <c r="A213" s="190" t="s">
        <v>402</v>
      </c>
    </row>
    <row r="214" spans="1:2" s="182" customFormat="1">
      <c r="A214" s="190"/>
    </row>
    <row r="215" spans="1:2">
      <c r="A215" s="103"/>
    </row>
    <row r="216" spans="1:2">
      <c r="A216" s="102" t="s">
        <v>221</v>
      </c>
    </row>
    <row r="217" spans="1:2">
      <c r="A217" s="103"/>
    </row>
    <row r="218" spans="1:2">
      <c r="A218" s="193" t="s">
        <v>34</v>
      </c>
    </row>
    <row r="219" spans="1:2">
      <c r="A219" s="103" t="s">
        <v>381</v>
      </c>
    </row>
    <row r="220" spans="1:2">
      <c r="A220" s="103"/>
    </row>
    <row r="221" spans="1:2">
      <c r="A221" s="193" t="s">
        <v>35</v>
      </c>
    </row>
    <row r="222" spans="1:2">
      <c r="A222" s="104" t="s">
        <v>310</v>
      </c>
    </row>
    <row r="223" spans="1:2">
      <c r="A223" s="194" t="s">
        <v>296</v>
      </c>
      <c r="B223" s="106" t="s">
        <v>295</v>
      </c>
    </row>
    <row r="224" spans="1:2">
      <c r="B224" s="106"/>
    </row>
    <row r="225" spans="1:2">
      <c r="A225" s="103" t="s">
        <v>311</v>
      </c>
    </row>
    <row r="226" spans="1:2">
      <c r="A226" s="106" t="s">
        <v>296</v>
      </c>
      <c r="B226" s="106" t="s">
        <v>297</v>
      </c>
    </row>
    <row r="227" spans="1:2">
      <c r="A227" s="106"/>
      <c r="B227" s="106" t="s">
        <v>298</v>
      </c>
    </row>
    <row r="228" spans="1:2">
      <c r="A228" s="106" t="s">
        <v>296</v>
      </c>
      <c r="B228" s="106" t="s">
        <v>299</v>
      </c>
    </row>
    <row r="229" spans="1:2">
      <c r="A229" s="106"/>
      <c r="B229" s="106" t="s">
        <v>300</v>
      </c>
    </row>
    <row r="230" spans="1:2">
      <c r="A230" s="102"/>
    </row>
    <row r="231" spans="1:2">
      <c r="A231" s="193" t="s">
        <v>363</v>
      </c>
    </row>
    <row r="232" spans="1:2">
      <c r="A232" s="106" t="s">
        <v>301</v>
      </c>
    </row>
    <row r="233" spans="1:2">
      <c r="A233" s="106" t="s">
        <v>302</v>
      </c>
    </row>
    <row r="234" spans="1:2" ht="7" customHeight="1">
      <c r="A234" s="193"/>
    </row>
    <row r="235" spans="1:2">
      <c r="A235" s="106" t="s">
        <v>296</v>
      </c>
      <c r="B235" s="96" t="s">
        <v>303</v>
      </c>
    </row>
    <row r="236" spans="1:2">
      <c r="A236" s="106" t="s">
        <v>296</v>
      </c>
      <c r="B236" s="96" t="s">
        <v>364</v>
      </c>
    </row>
    <row r="237" spans="1:2">
      <c r="A237" s="106" t="s">
        <v>296</v>
      </c>
      <c r="B237" s="96" t="s">
        <v>314</v>
      </c>
    </row>
    <row r="238" spans="1:2">
      <c r="A238" s="106"/>
    </row>
    <row r="239" spans="1:2">
      <c r="A239" s="106" t="s">
        <v>304</v>
      </c>
    </row>
    <row r="240" spans="1:2" ht="7" customHeight="1">
      <c r="A240" s="193"/>
    </row>
    <row r="241" spans="1:2">
      <c r="A241" s="106" t="s">
        <v>296</v>
      </c>
      <c r="B241" s="96" t="s">
        <v>305</v>
      </c>
    </row>
    <row r="242" spans="1:2">
      <c r="A242" s="106"/>
      <c r="B242" s="106" t="s">
        <v>315</v>
      </c>
    </row>
    <row r="243" spans="1:2">
      <c r="A243" s="106" t="s">
        <v>296</v>
      </c>
      <c r="B243" s="96" t="s">
        <v>306</v>
      </c>
    </row>
    <row r="244" spans="1:2">
      <c r="A244" s="106"/>
      <c r="B244" s="96" t="s">
        <v>315</v>
      </c>
    </row>
    <row r="245" spans="1:2">
      <c r="A245" s="106" t="s">
        <v>296</v>
      </c>
      <c r="B245" s="96" t="s">
        <v>307</v>
      </c>
    </row>
    <row r="246" spans="1:2">
      <c r="A246" s="106"/>
      <c r="B246" s="96" t="s">
        <v>315</v>
      </c>
    </row>
    <row r="247" spans="1:2">
      <c r="A247" s="221" t="s">
        <v>365</v>
      </c>
    </row>
    <row r="248" spans="1:2">
      <c r="A248" s="106"/>
    </row>
    <row r="249" spans="1:2">
      <c r="A249" s="102" t="s">
        <v>142</v>
      </c>
    </row>
    <row r="250" spans="1:2">
      <c r="A250" s="103" t="s">
        <v>143</v>
      </c>
    </row>
    <row r="251" spans="1:2">
      <c r="A251" s="96" t="s">
        <v>144</v>
      </c>
    </row>
    <row r="252" spans="1:2">
      <c r="A252" s="96" t="s">
        <v>145</v>
      </c>
    </row>
  </sheetData>
  <mergeCells count="10">
    <mergeCell ref="A7:D7"/>
    <mergeCell ref="A6:D6"/>
    <mergeCell ref="A5:D5"/>
    <mergeCell ref="A4:D4"/>
    <mergeCell ref="F13:H13"/>
    <mergeCell ref="A12:D12"/>
    <mergeCell ref="A11:D11"/>
    <mergeCell ref="A9:D9"/>
    <mergeCell ref="A8:D8"/>
    <mergeCell ref="A10:D10"/>
  </mergeCells>
  <hyperlinks>
    <hyperlink ref="A10" location="'Wegleitung Kalkulation'!A118" display="Geräte / Anlagen" xr:uid="{730E3710-DEBA-3F4C-A939-23665CE852C9}"/>
    <hyperlink ref="A4" location="'Wegleitung Kalkulation'!A15" display="Erläuterungen" xr:uid="{021429B6-67E6-FA4B-85AA-960857BCC207}"/>
    <hyperlink ref="A5" location="'Wegleitung Kalkulation'!A26" display="Projekt-Bezeichnung" xr:uid="{6519A628-B253-4843-A446-1BFAC6EC78D2}"/>
    <hyperlink ref="A7" location="'Wegleitung Kalkulation'!A77" display="Sachkosten" xr:uid="{74061B2F-B526-714D-BC6D-98B0E4EB67CD}"/>
    <hyperlink ref="A8" location="'Wegleitung Kalkulation'!A91" display="Subcontracting" xr:uid="{E39F5929-92C0-8942-A605-3884F72F25B5}"/>
    <hyperlink ref="A11" location="'Wegleitung Kalkulation'!A138" display="Kalkulation Overhead" xr:uid="{9639D2FB-3102-374B-AA55-097EEB556C30}"/>
    <hyperlink ref="A6" location="'Wegleitung Kalkulation'!A33" display="Personalkosten" xr:uid="{01EE8B4C-82C2-184E-A0CF-710A204C1D56}"/>
    <hyperlink ref="A9" location="'Wegleitung Kalkulation'!A109" display="Praxispartner" xr:uid="{6F4CFE17-2380-3F47-923B-9403F77CF2DB}"/>
    <hyperlink ref="A11:C11" location="'Wegleitung Kalkulation'!A171" display="Kalkulation Overhead" xr:uid="{227DD101-E9FB-1C49-BBB9-0F0C450D5D26}"/>
    <hyperlink ref="A7:C7" location="'Wegleitung Kalkulation'!A101" display="Sachkosten" xr:uid="{AD2BA4F6-7020-3945-B04A-6B665C262A20}"/>
    <hyperlink ref="A8:C8" location="'Wegleitung Kalkulation'!A116" display="Subcontracting" xr:uid="{D3B3859B-B13F-574C-B275-DD1EE905B3B0}"/>
    <hyperlink ref="A9:C9" location="'Wegleitung Kalkulation'!A134" display="Praxispartner" xr:uid="{B4462501-8A9C-774E-86BD-8CD116D19ADE}"/>
    <hyperlink ref="A10:D10" location="'Wegleitung Kalkulation'!A165" display="Geräte / Anlagen / Infrastruktur" xr:uid="{1772165F-8DDC-2D40-98D5-166A6BF0C4B6}"/>
    <hyperlink ref="A7:D7" location="'Wegleitung Kalkulation'!A124" display="Sachkosten" xr:uid="{5058713D-03A0-924B-8CB5-4010F8E60BDA}"/>
    <hyperlink ref="A8:D8" location="'Wegleitung Kalkulation'!A139" display="Subcontracting" xr:uid="{A744A1DE-2408-F947-B67F-89F61C049DCE}"/>
    <hyperlink ref="A9:D9" location="'Wegleitung Kalkulation'!A157" display="Praxispartner" xr:uid="{11934BF5-FE8C-EF46-A4B1-51DC542F2C47}"/>
    <hyperlink ref="A11:D11" location="'Wegleitung Kalkulation'!A193" display="Kalkulation Overhead" xr:uid="{847B180F-A447-8944-8562-682D6672DDA2}"/>
    <hyperlink ref="A12:D12" location="'Wegleitung Kalkulation'!A206" display="Infos zu Projekt-Finanzierung" xr:uid="{C56D6477-A75C-6845-A99F-476F53114C82}"/>
  </hyperlinks>
  <pageMargins left="0.7" right="0.7" top="0.78740157499999996" bottom="0.78740157499999996" header="0.3" footer="0.3"/>
  <pageSetup paperSize="9" scale="69" fitToHeight="0" orientation="landscape" horizontalDpi="0" verticalDpi="0"/>
  <headerFooter>
    <oddHeader>&amp;C&amp;"Helvetica Fett,Fett"&amp;16&amp;K000000Wegleitung für das DIZH Innovationsprogramm Kalkulations-Excel-Sheet</oddHeader>
    <oddFooter>&amp;C&amp;"Calibri,Standard"&amp;K000000&amp;P / &amp;N&amp;R&amp;"Calibri,Standard"&amp;K000000letzte Änderung: 23.09.2021 / ds</oddFooter>
  </headerFooter>
  <rowBreaks count="3" manualBreakCount="3">
    <brk id="32" max="16383" man="1"/>
    <brk id="71" max="16383" man="1"/>
    <brk id="20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9F57-13E4-8B48-BAAD-BA599379E608}">
  <sheetPr>
    <tabColor theme="5" tint="0.79998168889431442"/>
    <outlinePr summaryRight="0"/>
    <pageSetUpPr fitToPage="1"/>
  </sheetPr>
  <dimension ref="A1:S88"/>
  <sheetViews>
    <sheetView zoomScale="150" zoomScaleNormal="150" workbookViewId="0">
      <pane ySplit="12" topLeftCell="A13" activePane="bottomLeft" state="frozen"/>
      <selection activeCell="B6" sqref="B6"/>
      <selection pane="bottomLeft" activeCell="A5" sqref="A5"/>
    </sheetView>
  </sheetViews>
  <sheetFormatPr baseColWidth="10" defaultRowHeight="16" outlineLevelRow="1" outlineLevelCol="1"/>
  <cols>
    <col min="1" max="1" width="41.6640625" style="109" customWidth="1"/>
    <col min="2" max="2" width="15.83203125" style="110" customWidth="1"/>
    <col min="3" max="3" width="8" style="112" bestFit="1" customWidth="1"/>
    <col min="4" max="4" width="2.5" style="109" bestFit="1" customWidth="1"/>
    <col min="5" max="5" width="13.83203125" style="110" customWidth="1" outlineLevel="1"/>
    <col min="6" max="6" width="6" style="109" bestFit="1" customWidth="1" outlineLevel="1"/>
    <col min="7" max="7" width="2.5" style="109" bestFit="1" customWidth="1"/>
    <col min="8" max="8" width="13.83203125" style="110" customWidth="1" outlineLevel="1"/>
    <col min="9" max="9" width="5.6640625" style="111" bestFit="1" customWidth="1" outlineLevel="1"/>
    <col min="10" max="10" width="2.5" style="109" bestFit="1" customWidth="1"/>
    <col min="11" max="11" width="13.83203125" style="110" customWidth="1" outlineLevel="1"/>
    <col min="12" max="12" width="5.6640625" style="111" bestFit="1" customWidth="1" outlineLevel="1"/>
    <col min="13" max="13" width="2.5" style="109" bestFit="1" customWidth="1"/>
    <col min="14" max="14" width="13.83203125" style="110" customWidth="1" outlineLevel="1"/>
    <col min="15" max="15" width="5.6640625" style="111" bestFit="1" customWidth="1" outlineLevel="1"/>
    <col min="16" max="16" width="68.1640625" style="109" bestFit="1" customWidth="1"/>
    <col min="17" max="16384" width="10.83203125" style="109"/>
  </cols>
  <sheetData>
    <row r="1" spans="1:16">
      <c r="A1" s="264" t="e">
        <f>#REF!</f>
        <v>#REF!</v>
      </c>
      <c r="B1" s="107" t="s">
        <v>115</v>
      </c>
      <c r="C1" s="108"/>
    </row>
    <row r="2" spans="1:16">
      <c r="A2" s="264" t="e">
        <f>#REF!</f>
        <v>#REF!</v>
      </c>
      <c r="B2" s="108" t="s">
        <v>116</v>
      </c>
      <c r="C2" s="108"/>
    </row>
    <row r="3" spans="1:16">
      <c r="A3" s="264" t="e">
        <f>#REF!</f>
        <v>#REF!</v>
      </c>
      <c r="B3" s="108" t="s">
        <v>65</v>
      </c>
      <c r="C3" s="108"/>
    </row>
    <row r="4" spans="1:16">
      <c r="A4" s="265" t="e">
        <f>#REF!</f>
        <v>#REF!</v>
      </c>
      <c r="B4" s="108" t="s">
        <v>389</v>
      </c>
      <c r="C4" s="108"/>
    </row>
    <row r="5" spans="1:16">
      <c r="A5" s="264" t="e">
        <f>#REF!</f>
        <v>#REF!</v>
      </c>
      <c r="B5" s="108" t="s">
        <v>390</v>
      </c>
      <c r="C5" s="108"/>
    </row>
    <row r="6" spans="1:16">
      <c r="A6" s="266" t="e">
        <f>#REF!</f>
        <v>#REF!</v>
      </c>
      <c r="B6" s="108" t="s">
        <v>391</v>
      </c>
      <c r="C6" s="108"/>
    </row>
    <row r="7" spans="1:16">
      <c r="A7" s="269" t="s">
        <v>392</v>
      </c>
      <c r="B7" s="269"/>
      <c r="C7" s="269"/>
    </row>
    <row r="8" spans="1:16" customFormat="1"/>
    <row r="9" spans="1:16">
      <c r="A9" s="115" t="s">
        <v>382</v>
      </c>
      <c r="B9" s="116"/>
      <c r="C9" s="117"/>
      <c r="D9" s="268" t="s">
        <v>33</v>
      </c>
      <c r="E9" s="113">
        <f>IFERROR(E59/$B59, 0)</f>
        <v>0</v>
      </c>
      <c r="G9" s="268" t="s">
        <v>26</v>
      </c>
      <c r="H9" s="114">
        <f>IFERROR(H59/$B59, 0)</f>
        <v>0</v>
      </c>
      <c r="J9" s="268" t="s">
        <v>25</v>
      </c>
      <c r="K9" s="113">
        <f>IFERROR(K59/$B59, 0)</f>
        <v>0</v>
      </c>
      <c r="M9" s="268" t="s">
        <v>27</v>
      </c>
      <c r="N9" s="114">
        <f>IFERROR(N59/$B59, 0)</f>
        <v>0</v>
      </c>
    </row>
    <row r="10" spans="1:16" ht="16" customHeight="1">
      <c r="A10" s="260" t="s">
        <v>383</v>
      </c>
      <c r="B10" s="261"/>
      <c r="C10" s="262"/>
      <c r="D10" s="268"/>
      <c r="E10" s="119" t="s">
        <v>384</v>
      </c>
      <c r="G10" s="268"/>
      <c r="H10" s="120" t="s">
        <v>26</v>
      </c>
      <c r="I10" s="121"/>
      <c r="J10" s="268"/>
      <c r="K10" s="119" t="s">
        <v>386</v>
      </c>
      <c r="L10" s="121"/>
      <c r="M10" s="268"/>
      <c r="N10" s="120" t="s">
        <v>387</v>
      </c>
      <c r="O10" s="121"/>
    </row>
    <row r="11" spans="1:16" customFormat="1" ht="17" customHeight="1">
      <c r="A11" s="263" t="s">
        <v>388</v>
      </c>
      <c r="E11" s="119" t="s">
        <v>385</v>
      </c>
      <c r="F11" s="109"/>
      <c r="G11" s="118"/>
      <c r="H11" s="120" t="s">
        <v>385</v>
      </c>
      <c r="I11" s="121"/>
      <c r="J11" s="118"/>
      <c r="K11" s="119" t="s">
        <v>385</v>
      </c>
      <c r="L11" s="121"/>
      <c r="M11" s="118"/>
      <c r="N11" s="120" t="s">
        <v>385</v>
      </c>
    </row>
    <row r="12" spans="1:16" s="126" customFormat="1" ht="32" customHeight="1" collapsed="1">
      <c r="A12" s="122" t="s">
        <v>3</v>
      </c>
      <c r="B12" s="123" t="s">
        <v>4</v>
      </c>
      <c r="C12" s="124" t="s">
        <v>1</v>
      </c>
      <c r="D12" s="109"/>
      <c r="E12" s="119" t="s">
        <v>28</v>
      </c>
      <c r="F12" s="109"/>
      <c r="G12" s="109"/>
      <c r="H12" s="120" t="s">
        <v>26</v>
      </c>
      <c r="I12" s="111"/>
      <c r="J12" s="109"/>
      <c r="K12" s="119" t="s">
        <v>25</v>
      </c>
      <c r="L12" s="111"/>
      <c r="M12" s="109"/>
      <c r="N12" s="120" t="s">
        <v>27</v>
      </c>
      <c r="O12" s="111"/>
      <c r="P12" s="125" t="s">
        <v>231</v>
      </c>
    </row>
    <row r="13" spans="1:16" outlineLevel="1">
      <c r="A13" s="209" t="s">
        <v>153</v>
      </c>
      <c r="B13" s="127">
        <f>SUM(H13,K13,N13,E13)</f>
        <v>0</v>
      </c>
      <c r="C13" s="128">
        <f>IFERROR(B13/B$22, 0)</f>
        <v>0</v>
      </c>
      <c r="E13" s="129">
        <f>SUM(Personalkosten!H25)</f>
        <v>0</v>
      </c>
      <c r="H13" s="129"/>
      <c r="K13" s="129"/>
      <c r="N13" s="129"/>
      <c r="P13" s="130" t="s">
        <v>163</v>
      </c>
    </row>
    <row r="14" spans="1:16" outlineLevel="1">
      <c r="A14" s="209" t="s">
        <v>150</v>
      </c>
      <c r="B14" s="127">
        <f>SUM(H14,K14,N14,E14)</f>
        <v>0</v>
      </c>
      <c r="C14" s="128">
        <f t="shared" ref="C14:C20" si="0">IFERROR(B14/B$22, 0)</f>
        <v>0</v>
      </c>
      <c r="E14" s="129"/>
      <c r="H14" s="129">
        <f>SUM(Personalkosten!H42)</f>
        <v>0</v>
      </c>
      <c r="K14" s="129"/>
      <c r="N14" s="129"/>
      <c r="P14" s="130" t="s">
        <v>163</v>
      </c>
    </row>
    <row r="15" spans="1:16" outlineLevel="1">
      <c r="A15" s="209" t="s">
        <v>151</v>
      </c>
      <c r="B15" s="127">
        <f>SUM(H15,K15,N15,E15)</f>
        <v>0</v>
      </c>
      <c r="C15" s="128">
        <f t="shared" si="0"/>
        <v>0</v>
      </c>
      <c r="E15" s="129"/>
      <c r="H15" s="129"/>
      <c r="K15" s="129">
        <f>SUM(Personalkosten!H59)</f>
        <v>0</v>
      </c>
      <c r="N15" s="129"/>
      <c r="P15" s="130" t="s">
        <v>163</v>
      </c>
    </row>
    <row r="16" spans="1:16" outlineLevel="1">
      <c r="A16" s="209" t="s">
        <v>152</v>
      </c>
      <c r="B16" s="127">
        <f t="shared" ref="B16:B20" si="1">SUM(H16,K16,N16,E16)</f>
        <v>0</v>
      </c>
      <c r="C16" s="128">
        <f t="shared" si="0"/>
        <v>0</v>
      </c>
      <c r="E16" s="129"/>
      <c r="H16" s="129"/>
      <c r="K16" s="129"/>
      <c r="N16" s="129">
        <f>SUM(Personalkosten!H76)</f>
        <v>0</v>
      </c>
      <c r="P16" s="130" t="s">
        <v>163</v>
      </c>
    </row>
    <row r="17" spans="1:16" outlineLevel="1">
      <c r="A17" s="210" t="s">
        <v>12</v>
      </c>
      <c r="B17" s="127">
        <f t="shared" si="1"/>
        <v>0</v>
      </c>
      <c r="C17" s="128">
        <f t="shared" si="0"/>
        <v>0</v>
      </c>
      <c r="E17" s="131"/>
      <c r="H17" s="131"/>
      <c r="K17" s="131"/>
      <c r="N17" s="131"/>
      <c r="P17" s="130" t="s">
        <v>167</v>
      </c>
    </row>
    <row r="18" spans="1:16" outlineLevel="1">
      <c r="A18" s="210" t="s">
        <v>12</v>
      </c>
      <c r="B18" s="127">
        <f>SUM(H18,K18,N18,E18)</f>
        <v>0</v>
      </c>
      <c r="C18" s="128">
        <f t="shared" si="0"/>
        <v>0</v>
      </c>
      <c r="E18" s="131"/>
      <c r="H18" s="131"/>
      <c r="K18" s="131"/>
      <c r="N18" s="131"/>
      <c r="P18" s="130" t="s">
        <v>167</v>
      </c>
    </row>
    <row r="19" spans="1:16" outlineLevel="1">
      <c r="A19" s="210" t="s">
        <v>12</v>
      </c>
      <c r="B19" s="127">
        <f t="shared" si="1"/>
        <v>0</v>
      </c>
      <c r="C19" s="128">
        <f t="shared" si="0"/>
        <v>0</v>
      </c>
      <c r="E19" s="131"/>
      <c r="H19" s="131"/>
      <c r="K19" s="131"/>
      <c r="N19" s="131"/>
      <c r="P19" s="130" t="s">
        <v>167</v>
      </c>
    </row>
    <row r="20" spans="1:16" outlineLevel="1">
      <c r="A20" s="210" t="s">
        <v>12</v>
      </c>
      <c r="B20" s="127">
        <f t="shared" si="1"/>
        <v>0</v>
      </c>
      <c r="C20" s="128">
        <f t="shared" si="0"/>
        <v>0</v>
      </c>
      <c r="E20" s="131"/>
      <c r="H20" s="131"/>
      <c r="K20" s="131"/>
      <c r="N20" s="131"/>
      <c r="P20" s="130" t="s">
        <v>167</v>
      </c>
    </row>
    <row r="21" spans="1:16" ht="11" customHeight="1" outlineLevel="1">
      <c r="A21" s="249" t="s">
        <v>117</v>
      </c>
      <c r="B21" s="252"/>
      <c r="C21" s="252"/>
      <c r="E21" s="250"/>
      <c r="H21" s="250"/>
      <c r="K21" s="250"/>
      <c r="N21" s="250"/>
      <c r="P21" s="251"/>
    </row>
    <row r="22" spans="1:16" s="136" customFormat="1">
      <c r="A22" s="236" t="s">
        <v>11</v>
      </c>
      <c r="B22" s="235">
        <f>SUM(B13:B21)</f>
        <v>0</v>
      </c>
      <c r="C22" s="237">
        <f>IFERROR(B22/B$59, 0)</f>
        <v>0</v>
      </c>
      <c r="D22" s="109"/>
      <c r="E22" s="235">
        <f>SUM(E13:E21)</f>
        <v>0</v>
      </c>
      <c r="F22" s="109"/>
      <c r="G22" s="109"/>
      <c r="H22" s="235">
        <f>SUM(H13:H21)</f>
        <v>0</v>
      </c>
      <c r="I22" s="111"/>
      <c r="J22" s="109"/>
      <c r="K22" s="235">
        <f>SUM(K13:K21)</f>
        <v>0</v>
      </c>
      <c r="L22" s="111"/>
      <c r="M22" s="109"/>
      <c r="N22" s="235">
        <f>SUM(N13:N21)</f>
        <v>0</v>
      </c>
      <c r="O22" s="111"/>
      <c r="P22" s="234"/>
    </row>
    <row r="23" spans="1:16" outlineLevel="1">
      <c r="A23" s="240" t="s">
        <v>12</v>
      </c>
      <c r="B23" s="127">
        <f t="shared" ref="B23:B28" si="2">SUM(H23,K23,N23,E23)</f>
        <v>0</v>
      </c>
      <c r="C23" s="128">
        <f t="shared" ref="C23:C27" si="3">IFERROR(B23/B$22, 0)</f>
        <v>0</v>
      </c>
      <c r="E23" s="239"/>
      <c r="H23" s="239"/>
      <c r="K23" s="239"/>
      <c r="N23" s="239">
        <v>0</v>
      </c>
      <c r="P23" s="238" t="s">
        <v>167</v>
      </c>
    </row>
    <row r="24" spans="1:16" outlineLevel="1">
      <c r="A24" s="240" t="s">
        <v>12</v>
      </c>
      <c r="B24" s="127">
        <f t="shared" si="2"/>
        <v>0</v>
      </c>
      <c r="C24" s="128">
        <f t="shared" si="3"/>
        <v>0</v>
      </c>
      <c r="E24" s="239"/>
      <c r="H24" s="239"/>
      <c r="K24" s="239"/>
      <c r="N24" s="239"/>
      <c r="P24" s="238" t="s">
        <v>167</v>
      </c>
    </row>
    <row r="25" spans="1:16" outlineLevel="1">
      <c r="A25" s="240" t="s">
        <v>12</v>
      </c>
      <c r="B25" s="127">
        <f>SUM(H25,K25,N25,E25)</f>
        <v>0</v>
      </c>
      <c r="C25" s="128">
        <f t="shared" si="3"/>
        <v>0</v>
      </c>
      <c r="E25" s="239"/>
      <c r="H25" s="239"/>
      <c r="K25" s="239"/>
      <c r="N25" s="239"/>
      <c r="P25" s="238" t="s">
        <v>167</v>
      </c>
    </row>
    <row r="26" spans="1:16" outlineLevel="1">
      <c r="A26" s="240" t="s">
        <v>12</v>
      </c>
      <c r="B26" s="127">
        <f t="shared" si="2"/>
        <v>0</v>
      </c>
      <c r="C26" s="128">
        <f t="shared" si="3"/>
        <v>0</v>
      </c>
      <c r="E26" s="239"/>
      <c r="H26" s="239"/>
      <c r="K26" s="239"/>
      <c r="N26" s="239"/>
      <c r="P26" s="238" t="s">
        <v>167</v>
      </c>
    </row>
    <row r="27" spans="1:16" outlineLevel="1">
      <c r="A27" s="240" t="s">
        <v>12</v>
      </c>
      <c r="B27" s="127">
        <f t="shared" si="2"/>
        <v>0</v>
      </c>
      <c r="C27" s="128">
        <f t="shared" si="3"/>
        <v>0</v>
      </c>
      <c r="E27" s="239"/>
      <c r="H27" s="239"/>
      <c r="K27" s="239"/>
      <c r="N27" s="239"/>
      <c r="P27" s="238" t="s">
        <v>167</v>
      </c>
    </row>
    <row r="28" spans="1:16" outlineLevel="1">
      <c r="A28" s="240" t="s">
        <v>12</v>
      </c>
      <c r="B28" s="127">
        <f t="shared" si="2"/>
        <v>0</v>
      </c>
      <c r="C28" s="128">
        <f>IFERROR(B28/B$22, 0)</f>
        <v>0</v>
      </c>
      <c r="E28" s="239"/>
      <c r="H28" s="239"/>
      <c r="K28" s="239"/>
      <c r="N28" s="239"/>
      <c r="P28" s="238" t="s">
        <v>167</v>
      </c>
    </row>
    <row r="29" spans="1:16" ht="11" customHeight="1" outlineLevel="1">
      <c r="A29" s="246" t="s">
        <v>117</v>
      </c>
      <c r="B29" s="252"/>
      <c r="C29" s="252"/>
      <c r="E29" s="248"/>
      <c r="H29" s="248"/>
      <c r="K29" s="248"/>
      <c r="N29" s="248"/>
      <c r="P29" s="247"/>
    </row>
    <row r="30" spans="1:16" s="136" customFormat="1">
      <c r="A30" s="241" t="s">
        <v>6</v>
      </c>
      <c r="B30" s="242">
        <f>SUM(B23:B29)</f>
        <v>0</v>
      </c>
      <c r="C30" s="243">
        <f>IFERROR(B30/B$59, 0)</f>
        <v>0</v>
      </c>
      <c r="D30" s="109"/>
      <c r="E30" s="244">
        <f>SUM(E23:E29)</f>
        <v>0</v>
      </c>
      <c r="F30" s="109"/>
      <c r="G30" s="109"/>
      <c r="H30" s="244">
        <f>SUM(H23:H29)</f>
        <v>0</v>
      </c>
      <c r="I30" s="111"/>
      <c r="J30" s="109"/>
      <c r="K30" s="244">
        <f>SUM(K23:K29)</f>
        <v>0</v>
      </c>
      <c r="L30" s="111"/>
      <c r="M30" s="109"/>
      <c r="N30" s="244">
        <f>SUM(N23:N29)</f>
        <v>0</v>
      </c>
      <c r="O30" s="111"/>
      <c r="P30" s="245"/>
    </row>
    <row r="31" spans="1:16" outlineLevel="1">
      <c r="A31" s="210" t="s">
        <v>57</v>
      </c>
      <c r="B31" s="127">
        <f>SUM(H31,K31,N31,E31)</f>
        <v>0</v>
      </c>
      <c r="C31" s="128"/>
      <c r="E31" s="131"/>
      <c r="H31" s="131"/>
      <c r="K31" s="131"/>
      <c r="N31" s="131"/>
      <c r="P31" s="130" t="s">
        <v>23</v>
      </c>
    </row>
    <row r="32" spans="1:16" outlineLevel="1">
      <c r="A32" s="210" t="s">
        <v>58</v>
      </c>
      <c r="B32" s="127">
        <f>SUM(H32,K32,N32,E32)</f>
        <v>0</v>
      </c>
      <c r="C32" s="128"/>
      <c r="E32" s="131"/>
      <c r="H32" s="131"/>
      <c r="K32" s="131"/>
      <c r="N32" s="131"/>
      <c r="P32" s="130" t="s">
        <v>23</v>
      </c>
    </row>
    <row r="33" spans="1:16" outlineLevel="1">
      <c r="A33" s="210" t="s">
        <v>59</v>
      </c>
      <c r="B33" s="127">
        <f>SUM(H33,K33,N33,E33)</f>
        <v>0</v>
      </c>
      <c r="C33" s="128"/>
      <c r="E33" s="131"/>
      <c r="H33" s="131"/>
      <c r="K33" s="131"/>
      <c r="N33" s="131"/>
      <c r="P33" s="130" t="s">
        <v>23</v>
      </c>
    </row>
    <row r="34" spans="1:16" outlineLevel="1">
      <c r="A34" s="210" t="s">
        <v>60</v>
      </c>
      <c r="B34" s="127">
        <f>SUM(H34,K34,N34,E34)</f>
        <v>0</v>
      </c>
      <c r="C34" s="128"/>
      <c r="E34" s="131"/>
      <c r="H34" s="131"/>
      <c r="K34" s="131"/>
      <c r="N34" s="131"/>
      <c r="P34" s="130" t="s">
        <v>23</v>
      </c>
    </row>
    <row r="35" spans="1:16" outlineLevel="1">
      <c r="A35" s="210"/>
      <c r="B35" s="127">
        <f>SUM(H35,K35,N35,E35)</f>
        <v>0</v>
      </c>
      <c r="C35" s="128"/>
      <c r="E35" s="131"/>
      <c r="H35" s="131"/>
      <c r="K35" s="131"/>
      <c r="N35" s="131"/>
      <c r="P35" s="130" t="s">
        <v>13</v>
      </c>
    </row>
    <row r="36" spans="1:16" ht="11" customHeight="1" outlineLevel="1">
      <c r="A36" s="249" t="s">
        <v>117</v>
      </c>
      <c r="B36" s="252"/>
      <c r="C36" s="252"/>
      <c r="E36" s="250"/>
      <c r="H36" s="250"/>
      <c r="K36" s="250"/>
      <c r="N36" s="250"/>
      <c r="P36" s="251"/>
    </row>
    <row r="37" spans="1:16" s="136" customFormat="1">
      <c r="A37" s="236" t="s">
        <v>7</v>
      </c>
      <c r="B37" s="235">
        <f>SUM(B31:B36)</f>
        <v>0</v>
      </c>
      <c r="C37" s="237">
        <f>IFERROR(B37/B$59, 0)</f>
        <v>0</v>
      </c>
      <c r="D37" s="109"/>
      <c r="E37" s="235">
        <f>SUM(E31:E36)</f>
        <v>0</v>
      </c>
      <c r="F37" s="109"/>
      <c r="G37" s="109"/>
      <c r="H37" s="235">
        <f>SUM(H31:H36)</f>
        <v>0</v>
      </c>
      <c r="I37" s="111"/>
      <c r="J37" s="109"/>
      <c r="K37" s="235">
        <f>SUM(K31:K36)</f>
        <v>0</v>
      </c>
      <c r="L37" s="111"/>
      <c r="M37" s="109"/>
      <c r="N37" s="235">
        <f>SUM(N31:N36)</f>
        <v>0</v>
      </c>
      <c r="O37" s="111"/>
      <c r="P37" s="234"/>
    </row>
    <row r="38" spans="1:16" outlineLevel="1">
      <c r="A38" s="240" t="s">
        <v>12</v>
      </c>
      <c r="B38" s="127">
        <f>SUM(H38,K38,N38,E38)</f>
        <v>0</v>
      </c>
      <c r="C38" s="128"/>
      <c r="E38" s="239"/>
      <c r="H38" s="239"/>
      <c r="K38" s="239"/>
      <c r="N38" s="239"/>
      <c r="P38" s="238" t="s">
        <v>23</v>
      </c>
    </row>
    <row r="39" spans="1:16" outlineLevel="1">
      <c r="A39" s="240" t="s">
        <v>12</v>
      </c>
      <c r="B39" s="127">
        <f>SUM(H39,K39,N39,E39)</f>
        <v>0</v>
      </c>
      <c r="C39" s="128"/>
      <c r="E39" s="239"/>
      <c r="H39" s="239"/>
      <c r="K39" s="239"/>
      <c r="N39" s="239"/>
      <c r="P39" s="238" t="s">
        <v>23</v>
      </c>
    </row>
    <row r="40" spans="1:16" outlineLevel="1">
      <c r="A40" s="240" t="s">
        <v>12</v>
      </c>
      <c r="B40" s="127">
        <f>SUM(H40,K40,N40,E40)</f>
        <v>0</v>
      </c>
      <c r="C40" s="128"/>
      <c r="E40" s="239"/>
      <c r="H40" s="239"/>
      <c r="K40" s="239"/>
      <c r="N40" s="239"/>
      <c r="P40" s="238" t="s">
        <v>23</v>
      </c>
    </row>
    <row r="41" spans="1:16" outlineLevel="1">
      <c r="A41" s="240" t="s">
        <v>12</v>
      </c>
      <c r="B41" s="127">
        <f>SUM(H41,K41,N41,E41)</f>
        <v>0</v>
      </c>
      <c r="C41" s="128"/>
      <c r="E41" s="239"/>
      <c r="H41" s="239"/>
      <c r="K41" s="239"/>
      <c r="N41" s="239"/>
      <c r="P41" s="238" t="s">
        <v>23</v>
      </c>
    </row>
    <row r="42" spans="1:16" outlineLevel="1">
      <c r="A42" s="240" t="s">
        <v>12</v>
      </c>
      <c r="B42" s="127">
        <f>SUM(H42,K42,N42,E42)</f>
        <v>0</v>
      </c>
      <c r="C42" s="128"/>
      <c r="E42" s="239"/>
      <c r="H42" s="239"/>
      <c r="K42" s="239"/>
      <c r="N42" s="239"/>
      <c r="P42" s="238" t="s">
        <v>13</v>
      </c>
    </row>
    <row r="43" spans="1:16" ht="11" customHeight="1" outlineLevel="1">
      <c r="A43" s="246" t="s">
        <v>117</v>
      </c>
      <c r="B43" s="252"/>
      <c r="C43" s="252"/>
      <c r="E43" s="248"/>
      <c r="H43" s="248"/>
      <c r="K43" s="248"/>
      <c r="N43" s="248"/>
      <c r="P43" s="247"/>
    </row>
    <row r="44" spans="1:16" s="136" customFormat="1">
      <c r="A44" s="241" t="s">
        <v>8</v>
      </c>
      <c r="B44" s="242">
        <f>SUM(B38:B43)</f>
        <v>0</v>
      </c>
      <c r="C44" s="243">
        <f>IFERROR(B44/B$59, 0)</f>
        <v>0</v>
      </c>
      <c r="D44" s="109"/>
      <c r="E44" s="244">
        <f>SUM(E38:E43)</f>
        <v>0</v>
      </c>
      <c r="F44" s="109"/>
      <c r="G44" s="109"/>
      <c r="H44" s="244">
        <f>SUM(H38:H43)</f>
        <v>0</v>
      </c>
      <c r="I44" s="111"/>
      <c r="J44" s="109"/>
      <c r="K44" s="244">
        <f>SUM(K38:K43)</f>
        <v>0</v>
      </c>
      <c r="L44" s="111"/>
      <c r="M44" s="109"/>
      <c r="N44" s="244">
        <f>SUM(N38:N43)</f>
        <v>0</v>
      </c>
      <c r="O44" s="111"/>
      <c r="P44" s="245"/>
    </row>
    <row r="45" spans="1:16" outlineLevel="1">
      <c r="A45" s="210" t="s">
        <v>61</v>
      </c>
      <c r="B45" s="127">
        <f t="shared" ref="B45:B50" si="4">SUM(H45,K45,N45,E45)</f>
        <v>0</v>
      </c>
      <c r="C45" s="128"/>
      <c r="E45" s="131"/>
      <c r="H45" s="131"/>
      <c r="K45" s="131"/>
      <c r="N45" s="131"/>
      <c r="P45" s="130" t="s">
        <v>22</v>
      </c>
    </row>
    <row r="46" spans="1:16" outlineLevel="1">
      <c r="A46" s="210" t="s">
        <v>62</v>
      </c>
      <c r="B46" s="127">
        <f t="shared" si="4"/>
        <v>0</v>
      </c>
      <c r="C46" s="128"/>
      <c r="E46" s="131"/>
      <c r="H46" s="131"/>
      <c r="K46" s="131"/>
      <c r="N46" s="131"/>
      <c r="P46" s="130" t="s">
        <v>14</v>
      </c>
    </row>
    <row r="47" spans="1:16" outlineLevel="1">
      <c r="A47" s="210" t="s">
        <v>12</v>
      </c>
      <c r="B47" s="127">
        <f t="shared" si="4"/>
        <v>0</v>
      </c>
      <c r="C47" s="128"/>
      <c r="E47" s="131"/>
      <c r="H47" s="131"/>
      <c r="K47" s="131"/>
      <c r="N47" s="131"/>
      <c r="P47" s="130" t="s">
        <v>14</v>
      </c>
    </row>
    <row r="48" spans="1:16" outlineLevel="1">
      <c r="A48" s="210" t="s">
        <v>12</v>
      </c>
      <c r="B48" s="127">
        <f t="shared" si="4"/>
        <v>0</v>
      </c>
      <c r="C48" s="128"/>
      <c r="E48" s="131"/>
      <c r="H48" s="131"/>
      <c r="K48" s="131"/>
      <c r="N48" s="131"/>
      <c r="P48" s="130" t="s">
        <v>14</v>
      </c>
    </row>
    <row r="49" spans="1:19" outlineLevel="1">
      <c r="A49" s="210" t="s">
        <v>12</v>
      </c>
      <c r="B49" s="127">
        <f t="shared" si="4"/>
        <v>0</v>
      </c>
      <c r="C49" s="128"/>
      <c r="E49" s="131"/>
      <c r="H49" s="131"/>
      <c r="K49" s="131"/>
      <c r="N49" s="131"/>
      <c r="P49" s="130" t="s">
        <v>14</v>
      </c>
    </row>
    <row r="50" spans="1:19" outlineLevel="1">
      <c r="A50" s="210" t="s">
        <v>12</v>
      </c>
      <c r="B50" s="127">
        <f t="shared" si="4"/>
        <v>0</v>
      </c>
      <c r="C50" s="128"/>
      <c r="E50" s="131"/>
      <c r="H50" s="131"/>
      <c r="K50" s="131"/>
      <c r="N50" s="131"/>
      <c r="P50" s="130" t="s">
        <v>14</v>
      </c>
    </row>
    <row r="51" spans="1:19" ht="11" customHeight="1" outlineLevel="1">
      <c r="A51" s="249" t="s">
        <v>117</v>
      </c>
      <c r="B51" s="252"/>
      <c r="C51" s="252"/>
      <c r="E51" s="250"/>
      <c r="H51" s="250"/>
      <c r="K51" s="250"/>
      <c r="N51" s="250"/>
      <c r="P51" s="251"/>
    </row>
    <row r="52" spans="1:19" s="136" customFormat="1">
      <c r="A52" s="236" t="s">
        <v>21</v>
      </c>
      <c r="B52" s="235">
        <f>SUM(B45:B51)</f>
        <v>0</v>
      </c>
      <c r="C52" s="237">
        <f>IFERROR(B52/B$59, 0)</f>
        <v>0</v>
      </c>
      <c r="D52" s="109"/>
      <c r="E52" s="235">
        <f>SUM(E45:E51)</f>
        <v>0</v>
      </c>
      <c r="F52" s="109"/>
      <c r="G52" s="109"/>
      <c r="H52" s="235">
        <f>SUM(H45:H51)</f>
        <v>0</v>
      </c>
      <c r="I52" s="111"/>
      <c r="J52" s="109"/>
      <c r="K52" s="235">
        <f>SUM(K45:K51)</f>
        <v>0</v>
      </c>
      <c r="L52" s="111"/>
      <c r="M52" s="109"/>
      <c r="N52" s="235">
        <f>SUM(N45:N51)</f>
        <v>0</v>
      </c>
      <c r="O52" s="111"/>
      <c r="P52" s="234" t="s">
        <v>20</v>
      </c>
    </row>
    <row r="53" spans="1:19" customFormat="1" ht="8" customHeight="1"/>
    <row r="54" spans="1:19" s="136" customFormat="1">
      <c r="A54" s="133" t="s">
        <v>351</v>
      </c>
      <c r="B54" s="134">
        <f>SUM(B22,B30,B37,B44,B52)</f>
        <v>0</v>
      </c>
      <c r="C54" s="135"/>
      <c r="D54" s="109"/>
      <c r="E54" s="134">
        <f>SUM(E22,E30,E37,E44,E52)</f>
        <v>0</v>
      </c>
      <c r="F54" s="109"/>
      <c r="G54" s="109"/>
      <c r="H54" s="134">
        <f>SUM(H22,H30,H37,H44,H52)</f>
        <v>0</v>
      </c>
      <c r="I54" s="111"/>
      <c r="J54" s="109"/>
      <c r="K54" s="134">
        <f>SUM(K22,K30,K37,K44,K52)</f>
        <v>0</v>
      </c>
      <c r="L54" s="111"/>
      <c r="M54" s="109"/>
      <c r="N54" s="134">
        <f>SUM(N22,N30,N37,N44,N52)</f>
        <v>0</v>
      </c>
      <c r="O54" s="111"/>
      <c r="P54" s="137"/>
    </row>
    <row r="55" spans="1:19" s="136" customFormat="1">
      <c r="A55" s="212" t="s">
        <v>293</v>
      </c>
      <c r="B55" s="143">
        <f>SUM(H55,K55,N55,E55)</f>
        <v>0</v>
      </c>
      <c r="C55" s="144"/>
      <c r="D55" s="109"/>
      <c r="E55" s="143">
        <f>-E44</f>
        <v>0</v>
      </c>
      <c r="F55" s="109"/>
      <c r="G55" s="109"/>
      <c r="H55" s="143">
        <f>-H44</f>
        <v>0</v>
      </c>
      <c r="I55" s="111"/>
      <c r="J55" s="109"/>
      <c r="K55" s="143">
        <f>-K44</f>
        <v>0</v>
      </c>
      <c r="L55" s="111"/>
      <c r="M55" s="109"/>
      <c r="N55" s="143">
        <f>-N44</f>
        <v>0</v>
      </c>
      <c r="O55" s="111"/>
      <c r="P55" s="141"/>
    </row>
    <row r="56" spans="1:19" s="136" customFormat="1">
      <c r="A56" s="133" t="s">
        <v>352</v>
      </c>
      <c r="B56" s="134">
        <f>SUM(B54:B55)</f>
        <v>0</v>
      </c>
      <c r="C56" s="135">
        <v>0.8</v>
      </c>
      <c r="D56" s="109"/>
      <c r="E56" s="134">
        <f>SUM(E54:E55)</f>
        <v>0</v>
      </c>
      <c r="F56" s="109"/>
      <c r="G56" s="109"/>
      <c r="H56" s="134">
        <f>SUM(H54:H55)</f>
        <v>0</v>
      </c>
      <c r="I56" s="111"/>
      <c r="J56" s="109"/>
      <c r="K56" s="134">
        <f>SUM(K54:K55)</f>
        <v>0</v>
      </c>
      <c r="L56" s="111"/>
      <c r="M56" s="109"/>
      <c r="N56" s="134">
        <f>SUM(N54:N55)</f>
        <v>0</v>
      </c>
      <c r="O56" s="111"/>
      <c r="P56" s="137"/>
    </row>
    <row r="57" spans="1:19" ht="5" customHeight="1"/>
    <row r="58" spans="1:19" s="136" customFormat="1">
      <c r="A58" s="138" t="s">
        <v>354</v>
      </c>
      <c r="B58" s="139">
        <f>B56/0.8*0.2</f>
        <v>0</v>
      </c>
      <c r="C58" s="140">
        <v>0.2</v>
      </c>
      <c r="D58" s="109"/>
      <c r="E58" s="139">
        <f>E56/0.8*0.2</f>
        <v>0</v>
      </c>
      <c r="F58" s="109"/>
      <c r="G58" s="109"/>
      <c r="H58" s="139">
        <f>H56/0.8*0.2</f>
        <v>0</v>
      </c>
      <c r="I58" s="111"/>
      <c r="J58" s="109"/>
      <c r="K58" s="139">
        <f>K56/0.8*0.2</f>
        <v>0</v>
      </c>
      <c r="L58" s="111"/>
      <c r="M58" s="109"/>
      <c r="N58" s="139">
        <f>N56/0.8*0.2</f>
        <v>0</v>
      </c>
      <c r="O58" s="111"/>
      <c r="P58" s="141"/>
    </row>
    <row r="59" spans="1:19" s="136" customFormat="1">
      <c r="A59" s="142" t="s">
        <v>353</v>
      </c>
      <c r="B59" s="143">
        <f>SUM(B58,B56)</f>
        <v>0</v>
      </c>
      <c r="C59" s="144">
        <v>1</v>
      </c>
      <c r="D59" s="109"/>
      <c r="E59" s="143">
        <f>SUM(E58,E56)</f>
        <v>0</v>
      </c>
      <c r="F59" s="109"/>
      <c r="G59" s="109"/>
      <c r="H59" s="143">
        <f>SUM(H58,H56)</f>
        <v>0</v>
      </c>
      <c r="I59" s="111"/>
      <c r="J59" s="109"/>
      <c r="K59" s="143">
        <f>SUM(K58,K56)</f>
        <v>0</v>
      </c>
      <c r="L59" s="111"/>
      <c r="M59" s="109"/>
      <c r="N59" s="143">
        <f>SUM(N58,N56)</f>
        <v>0</v>
      </c>
      <c r="O59" s="111"/>
      <c r="P59" s="141"/>
    </row>
    <row r="60" spans="1:19">
      <c r="Q60" s="145"/>
      <c r="R60" s="145"/>
      <c r="S60" s="145"/>
    </row>
    <row r="61" spans="1:19" collapsed="1">
      <c r="A61" s="142" t="s">
        <v>30</v>
      </c>
      <c r="B61" s="146"/>
      <c r="C61" s="147"/>
      <c r="Q61" s="145"/>
      <c r="R61" s="148"/>
      <c r="S61" s="149"/>
    </row>
    <row r="62" spans="1:19">
      <c r="A62" s="213" t="s">
        <v>15</v>
      </c>
      <c r="B62" s="146">
        <f>SUM(B59)</f>
        <v>0</v>
      </c>
      <c r="C62" s="147">
        <v>1</v>
      </c>
      <c r="E62" s="146">
        <f>SUM(E59:E59)</f>
        <v>0</v>
      </c>
      <c r="F62" s="150">
        <v>1</v>
      </c>
      <c r="H62" s="146">
        <f>SUM(H59:H59)</f>
        <v>0</v>
      </c>
      <c r="I62" s="150">
        <v>1</v>
      </c>
      <c r="K62" s="146">
        <f>SUM(K59:K59)</f>
        <v>0</v>
      </c>
      <c r="L62" s="150">
        <v>1</v>
      </c>
      <c r="N62" s="146">
        <f>SUM(N59:N59)</f>
        <v>0</v>
      </c>
      <c r="O62" s="150">
        <v>1</v>
      </c>
      <c r="P62" s="145"/>
      <c r="Q62" s="145"/>
      <c r="R62" s="145"/>
      <c r="S62" s="145"/>
    </row>
    <row r="63" spans="1:19">
      <c r="A63" s="213" t="s">
        <v>335</v>
      </c>
      <c r="B63" s="146">
        <f>B62*50%</f>
        <v>0</v>
      </c>
      <c r="C63" s="147">
        <f>IFERROR(B63/B$62, 0)</f>
        <v>0</v>
      </c>
      <c r="E63" s="146">
        <f>$B63*E9</f>
        <v>0</v>
      </c>
      <c r="F63" s="150">
        <f>IFERROR(E63/E$62, 0)</f>
        <v>0</v>
      </c>
      <c r="H63" s="146">
        <f>$B63*H9</f>
        <v>0</v>
      </c>
      <c r="I63" s="150">
        <f>IFERROR(H63/H$62, 0)</f>
        <v>0</v>
      </c>
      <c r="K63" s="146">
        <f>$B63*K9</f>
        <v>0</v>
      </c>
      <c r="L63" s="150">
        <f>IFERROR(K63/K$62, 0)</f>
        <v>0</v>
      </c>
      <c r="N63" s="146">
        <f>$B63*N9</f>
        <v>0</v>
      </c>
      <c r="O63" s="150">
        <f>IFERROR(N63/N$62, 0)</f>
        <v>0</v>
      </c>
    </row>
    <row r="64" spans="1:19">
      <c r="A64" s="213" t="s">
        <v>16</v>
      </c>
      <c r="B64" s="146">
        <f>B62-B63</f>
        <v>0</v>
      </c>
      <c r="C64" s="147">
        <f>IFERROR(B64/B$62, 0)</f>
        <v>0</v>
      </c>
      <c r="E64" s="146">
        <f>E62-E63</f>
        <v>0</v>
      </c>
      <c r="F64" s="150">
        <f>IFERROR(E64/E$62, 0)</f>
        <v>0</v>
      </c>
      <c r="H64" s="146">
        <f>H62-H63</f>
        <v>0</v>
      </c>
      <c r="I64" s="150">
        <f>IFERROR(H64/H$62, 0)</f>
        <v>0</v>
      </c>
      <c r="K64" s="146">
        <f>K62-K63</f>
        <v>0</v>
      </c>
      <c r="L64" s="150">
        <f>IFERROR(K64/K$62, 0)</f>
        <v>0</v>
      </c>
      <c r="N64" s="146">
        <f>N62-N63</f>
        <v>0</v>
      </c>
      <c r="O64" s="150">
        <f>IFERROR(N64/N$62, 0)</f>
        <v>0</v>
      </c>
    </row>
    <row r="65" spans="1:19">
      <c r="B65" s="109"/>
      <c r="C65" s="109"/>
      <c r="E65" s="109"/>
      <c r="F65" s="111"/>
      <c r="H65" s="109"/>
      <c r="K65" s="109"/>
      <c r="N65" s="109"/>
    </row>
    <row r="66" spans="1:19">
      <c r="A66" s="142" t="s">
        <v>31</v>
      </c>
      <c r="B66" s="146"/>
      <c r="C66" s="147"/>
      <c r="E66" s="109"/>
      <c r="F66" s="111"/>
      <c r="H66" s="109"/>
      <c r="K66" s="109"/>
      <c r="N66" s="109"/>
    </row>
    <row r="67" spans="1:19" s="110" customFormat="1">
      <c r="A67" s="142" t="s">
        <v>32</v>
      </c>
      <c r="B67" s="151">
        <f>SUM(B68:B69)</f>
        <v>0</v>
      </c>
      <c r="C67" s="152">
        <f>SUM(C68:C69)</f>
        <v>0</v>
      </c>
      <c r="D67" s="109"/>
      <c r="E67" s="151">
        <f>SUM(E68:E69)</f>
        <v>0</v>
      </c>
      <c r="F67" s="153">
        <f>SUM(F68:F69)</f>
        <v>0</v>
      </c>
      <c r="G67" s="109"/>
      <c r="H67" s="151">
        <f>SUM(H68:H69)</f>
        <v>0</v>
      </c>
      <c r="I67" s="153">
        <f>SUM(I68:I69)</f>
        <v>0</v>
      </c>
      <c r="J67" s="109"/>
      <c r="K67" s="151">
        <f>SUM(K68:K69)</f>
        <v>0</v>
      </c>
      <c r="L67" s="153">
        <f>SUM(L68:L69)</f>
        <v>0</v>
      </c>
      <c r="M67" s="109"/>
      <c r="N67" s="151">
        <f>SUM(N68:N69)</f>
        <v>0</v>
      </c>
      <c r="O67" s="153">
        <f>SUM(O68:O69)</f>
        <v>0</v>
      </c>
      <c r="P67" s="109"/>
      <c r="Q67" s="109"/>
      <c r="R67" s="109"/>
      <c r="S67" s="109"/>
    </row>
    <row r="68" spans="1:19">
      <c r="A68" s="154" t="s">
        <v>2</v>
      </c>
      <c r="B68" s="155">
        <f>SUM(B58)</f>
        <v>0</v>
      </c>
      <c r="C68" s="156">
        <f>IFERROR(B68/B$62, 0)</f>
        <v>0</v>
      </c>
      <c r="E68" s="155">
        <f>SUM(E58:E58)</f>
        <v>0</v>
      </c>
      <c r="F68" s="157">
        <f>IFERROR(E68/E$62, 0)</f>
        <v>0</v>
      </c>
      <c r="H68" s="155">
        <f>SUM(H58:H58)</f>
        <v>0</v>
      </c>
      <c r="I68" s="157">
        <f>IFERROR(H68/H$62, 0)</f>
        <v>0</v>
      </c>
      <c r="K68" s="155">
        <f>SUM(K58:K58)</f>
        <v>0</v>
      </c>
      <c r="L68" s="157">
        <f>IFERROR(K68/K$62, 0)</f>
        <v>0</v>
      </c>
      <c r="N68" s="155">
        <f>SUM(N58:N58)</f>
        <v>0</v>
      </c>
      <c r="O68" s="157">
        <f>IFERROR(N68/N$62, 0)</f>
        <v>0</v>
      </c>
    </row>
    <row r="69" spans="1:19" s="110" customFormat="1">
      <c r="A69" s="158" t="s">
        <v>220</v>
      </c>
      <c r="B69" s="159">
        <f>B64-B68</f>
        <v>0</v>
      </c>
      <c r="C69" s="160">
        <f>IFERROR(B69/B$62, 0)</f>
        <v>0</v>
      </c>
      <c r="D69" s="109"/>
      <c r="E69" s="159">
        <f>E64-E68</f>
        <v>0</v>
      </c>
      <c r="F69" s="161">
        <f>IFERROR(E69/E$62, 0)</f>
        <v>0</v>
      </c>
      <c r="G69" s="109"/>
      <c r="H69" s="159">
        <f>H64-H68</f>
        <v>0</v>
      </c>
      <c r="I69" s="161">
        <f>IFERROR(H69/H$62, 0)</f>
        <v>0</v>
      </c>
      <c r="J69" s="109"/>
      <c r="K69" s="159">
        <f>K64-K68</f>
        <v>0</v>
      </c>
      <c r="L69" s="161">
        <f>IFERROR(K69/K$62, 0)</f>
        <v>0</v>
      </c>
      <c r="M69" s="109"/>
      <c r="N69" s="159">
        <f>N64-N68</f>
        <v>0</v>
      </c>
      <c r="O69" s="161">
        <f>IFERROR(N69/N$62, 0)</f>
        <v>0</v>
      </c>
      <c r="P69" s="109"/>
      <c r="Q69" s="109"/>
      <c r="R69" s="109"/>
      <c r="S69" s="109"/>
    </row>
    <row r="70" spans="1:19" s="174" customFormat="1" ht="11" outlineLevel="1">
      <c r="A70" s="197"/>
      <c r="B70" s="259">
        <f t="shared" ref="B70:B74" si="5">SUM(H70,K70,N70,E70)</f>
        <v>0</v>
      </c>
      <c r="D70" s="196"/>
      <c r="E70" s="198"/>
      <c r="G70" s="196"/>
      <c r="H70" s="198"/>
      <c r="J70" s="196"/>
      <c r="K70" s="198"/>
      <c r="M70" s="196"/>
      <c r="N70" s="198"/>
    </row>
    <row r="71" spans="1:19" s="174" customFormat="1" ht="11" outlineLevel="1">
      <c r="A71" s="197"/>
      <c r="B71" s="259">
        <f t="shared" si="5"/>
        <v>0</v>
      </c>
      <c r="D71" s="196"/>
      <c r="E71" s="198"/>
      <c r="G71" s="196"/>
      <c r="H71" s="198"/>
      <c r="J71" s="196"/>
      <c r="K71" s="198"/>
      <c r="M71" s="196"/>
      <c r="N71" s="198"/>
    </row>
    <row r="72" spans="1:19" s="174" customFormat="1" ht="11" outlineLevel="1">
      <c r="A72" s="197"/>
      <c r="B72" s="259">
        <f t="shared" si="5"/>
        <v>0</v>
      </c>
      <c r="D72" s="196"/>
      <c r="E72" s="198"/>
      <c r="G72" s="196"/>
      <c r="H72" s="198"/>
      <c r="J72" s="196"/>
      <c r="K72" s="198"/>
      <c r="M72" s="196"/>
      <c r="N72" s="198"/>
    </row>
    <row r="73" spans="1:19" s="174" customFormat="1" ht="11" outlineLevel="1">
      <c r="A73" s="197"/>
      <c r="B73" s="259">
        <f t="shared" si="5"/>
        <v>0</v>
      </c>
      <c r="D73" s="196"/>
      <c r="E73" s="198"/>
      <c r="G73" s="196"/>
      <c r="H73" s="198"/>
      <c r="J73" s="196"/>
      <c r="K73" s="198"/>
      <c r="M73" s="196"/>
      <c r="N73" s="198"/>
    </row>
    <row r="74" spans="1:19" s="174" customFormat="1" ht="11" outlineLevel="1">
      <c r="A74" s="197"/>
      <c r="B74" s="259">
        <f t="shared" si="5"/>
        <v>0</v>
      </c>
      <c r="D74" s="196"/>
      <c r="E74" s="198"/>
      <c r="G74" s="196"/>
      <c r="H74" s="198"/>
      <c r="J74" s="196"/>
      <c r="K74" s="198"/>
      <c r="M74" s="196"/>
      <c r="N74" s="198"/>
    </row>
    <row r="75" spans="1:19">
      <c r="A75" s="253" t="s">
        <v>34</v>
      </c>
      <c r="B75" s="254">
        <f>SUM(B70:B74)</f>
        <v>0</v>
      </c>
      <c r="C75" s="174"/>
      <c r="D75" s="196"/>
      <c r="E75" s="254">
        <f>SUM(E70:E74)</f>
        <v>0</v>
      </c>
      <c r="F75" s="174"/>
      <c r="G75" s="196"/>
      <c r="H75" s="254">
        <f>SUM(H70:H74)</f>
        <v>0</v>
      </c>
      <c r="I75" s="174"/>
      <c r="J75" s="196"/>
      <c r="K75" s="254">
        <f>SUM(K70:K74)</f>
        <v>0</v>
      </c>
      <c r="L75" s="174"/>
      <c r="M75" s="196"/>
      <c r="N75" s="254">
        <f>SUM(N70:N74)</f>
        <v>0</v>
      </c>
    </row>
    <row r="76" spans="1:19" s="174" customFormat="1" ht="11" outlineLevel="1">
      <c r="A76" s="255"/>
      <c r="B76" s="259">
        <f t="shared" ref="B76:B80" si="6">SUM(H76,K76,N76,E76)</f>
        <v>0</v>
      </c>
      <c r="D76" s="196"/>
      <c r="E76" s="256"/>
      <c r="G76" s="196"/>
      <c r="H76" s="256"/>
      <c r="J76" s="196"/>
      <c r="K76" s="256"/>
      <c r="M76" s="196"/>
      <c r="N76" s="256"/>
    </row>
    <row r="77" spans="1:19" s="174" customFormat="1" ht="11" outlineLevel="1">
      <c r="A77" s="255"/>
      <c r="B77" s="259">
        <f t="shared" si="6"/>
        <v>0</v>
      </c>
      <c r="D77" s="196"/>
      <c r="E77" s="256"/>
      <c r="G77" s="196"/>
      <c r="H77" s="256"/>
      <c r="J77" s="196"/>
      <c r="K77" s="256"/>
      <c r="M77" s="196"/>
      <c r="N77" s="256"/>
    </row>
    <row r="78" spans="1:19" s="174" customFormat="1" ht="11" outlineLevel="1">
      <c r="A78" s="255"/>
      <c r="B78" s="259">
        <f t="shared" si="6"/>
        <v>0</v>
      </c>
      <c r="D78" s="196"/>
      <c r="E78" s="256"/>
      <c r="G78" s="196"/>
      <c r="H78" s="256"/>
      <c r="J78" s="196"/>
      <c r="K78" s="256"/>
      <c r="M78" s="196"/>
      <c r="N78" s="256"/>
    </row>
    <row r="79" spans="1:19" s="174" customFormat="1" ht="11" outlineLevel="1">
      <c r="A79" s="255"/>
      <c r="B79" s="259">
        <f t="shared" si="6"/>
        <v>0</v>
      </c>
      <c r="D79" s="196"/>
      <c r="E79" s="256"/>
      <c r="G79" s="196"/>
      <c r="H79" s="256"/>
      <c r="J79" s="196"/>
      <c r="K79" s="256"/>
      <c r="M79" s="196"/>
      <c r="N79" s="256"/>
    </row>
    <row r="80" spans="1:19" s="174" customFormat="1" ht="11" outlineLevel="1">
      <c r="A80" s="255"/>
      <c r="B80" s="259">
        <f t="shared" si="6"/>
        <v>0</v>
      </c>
      <c r="D80" s="196"/>
      <c r="E80" s="256"/>
      <c r="G80" s="196"/>
      <c r="H80" s="256"/>
      <c r="J80" s="196"/>
      <c r="K80" s="256"/>
      <c r="M80" s="196"/>
      <c r="N80" s="256"/>
    </row>
    <row r="81" spans="1:19">
      <c r="A81" s="257" t="s">
        <v>35</v>
      </c>
      <c r="B81" s="258">
        <f>SUM(B76:B80)</f>
        <v>0</v>
      </c>
      <c r="C81" s="174"/>
      <c r="D81" s="196"/>
      <c r="E81" s="258">
        <f>SUM(E76:E80)</f>
        <v>0</v>
      </c>
      <c r="F81" s="174"/>
      <c r="G81" s="196"/>
      <c r="H81" s="258">
        <f>SUM(H76:H80)</f>
        <v>0</v>
      </c>
      <c r="I81" s="174"/>
      <c r="J81" s="196"/>
      <c r="K81" s="258">
        <f>SUM(K76:K80)</f>
        <v>0</v>
      </c>
      <c r="L81" s="174"/>
      <c r="M81" s="196"/>
      <c r="N81" s="258">
        <f>SUM(N76:N80)</f>
        <v>0</v>
      </c>
    </row>
    <row r="82" spans="1:19" s="174" customFormat="1" ht="11" outlineLevel="1">
      <c r="A82" s="197"/>
      <c r="B82" s="259">
        <f t="shared" ref="B82:B86" si="7">SUM(H82,K82,N82,E82)</f>
        <v>0</v>
      </c>
      <c r="D82" s="196"/>
      <c r="E82" s="198"/>
      <c r="G82" s="196"/>
      <c r="H82" s="198"/>
      <c r="J82" s="196"/>
      <c r="K82" s="198"/>
      <c r="M82" s="196"/>
      <c r="N82" s="198"/>
    </row>
    <row r="83" spans="1:19" s="174" customFormat="1" ht="11" outlineLevel="1">
      <c r="A83" s="197"/>
      <c r="B83" s="259">
        <f t="shared" si="7"/>
        <v>0</v>
      </c>
      <c r="D83" s="196"/>
      <c r="E83" s="198"/>
      <c r="G83" s="196"/>
      <c r="H83" s="198"/>
      <c r="J83" s="196"/>
      <c r="K83" s="198"/>
      <c r="M83" s="196"/>
      <c r="N83" s="198"/>
    </row>
    <row r="84" spans="1:19" s="174" customFormat="1" ht="11" outlineLevel="1">
      <c r="A84" s="197"/>
      <c r="B84" s="259">
        <f t="shared" si="7"/>
        <v>0</v>
      </c>
      <c r="D84" s="196"/>
      <c r="E84" s="198"/>
      <c r="G84" s="196"/>
      <c r="H84" s="198"/>
      <c r="J84" s="196"/>
      <c r="K84" s="198"/>
      <c r="M84" s="196"/>
      <c r="N84" s="198"/>
    </row>
    <row r="85" spans="1:19" s="174" customFormat="1" ht="11" outlineLevel="1">
      <c r="A85" s="197"/>
      <c r="B85" s="259">
        <f t="shared" si="7"/>
        <v>0</v>
      </c>
      <c r="D85" s="196"/>
      <c r="E85" s="198"/>
      <c r="G85" s="196"/>
      <c r="H85" s="198"/>
      <c r="J85" s="196"/>
      <c r="K85" s="198"/>
      <c r="M85" s="196"/>
      <c r="N85" s="198"/>
    </row>
    <row r="86" spans="1:19" s="174" customFormat="1" ht="11" outlineLevel="1">
      <c r="A86" s="197"/>
      <c r="B86" s="259">
        <f t="shared" si="7"/>
        <v>0</v>
      </c>
      <c r="D86" s="196"/>
      <c r="E86" s="198"/>
      <c r="G86" s="196"/>
      <c r="H86" s="198"/>
      <c r="J86" s="196"/>
      <c r="K86" s="198"/>
      <c r="M86" s="196"/>
      <c r="N86" s="198"/>
    </row>
    <row r="87" spans="1:19">
      <c r="A87" s="253" t="s">
        <v>363</v>
      </c>
      <c r="B87" s="254">
        <f>SUM(B82:B86)</f>
        <v>0</v>
      </c>
      <c r="C87" s="174"/>
      <c r="D87" s="196"/>
      <c r="E87" s="254">
        <f>SUM(E82:E86)</f>
        <v>0</v>
      </c>
      <c r="F87" s="174"/>
      <c r="G87" s="196"/>
      <c r="H87" s="254">
        <f>SUM(H82:H86)</f>
        <v>0</v>
      </c>
      <c r="I87" s="174"/>
      <c r="J87" s="196"/>
      <c r="K87" s="254">
        <f>SUM(K82:K86)</f>
        <v>0</v>
      </c>
      <c r="L87" s="174"/>
      <c r="M87" s="196"/>
      <c r="N87" s="254">
        <f>SUM(N82:N86)</f>
        <v>0</v>
      </c>
    </row>
    <row r="88" spans="1:19" s="110" customFormat="1">
      <c r="A88" s="142" t="s">
        <v>36</v>
      </c>
      <c r="B88" s="151">
        <f>B69-B75-B81-B87</f>
        <v>0</v>
      </c>
      <c r="C88" s="109"/>
      <c r="D88" s="109"/>
      <c r="E88" s="151">
        <f>E69-E75-E81-E87</f>
        <v>0</v>
      </c>
      <c r="F88" s="109"/>
      <c r="G88" s="109"/>
      <c r="H88" s="151">
        <f>H69-H75-H81-H87</f>
        <v>0</v>
      </c>
      <c r="I88" s="111"/>
      <c r="J88" s="109"/>
      <c r="K88" s="151">
        <f>K69-K75-K81-K87</f>
        <v>0</v>
      </c>
      <c r="L88" s="111"/>
      <c r="M88" s="109"/>
      <c r="N88" s="151">
        <f>N69-N75-N81-N87</f>
        <v>0</v>
      </c>
      <c r="O88" s="111"/>
      <c r="P88" s="109"/>
      <c r="Q88" s="109"/>
      <c r="R88" s="109"/>
      <c r="S88" s="109"/>
    </row>
  </sheetData>
  <sheetProtection insertColumns="0" insertRows="0"/>
  <mergeCells count="5">
    <mergeCell ref="D9:D10"/>
    <mergeCell ref="G9:G10"/>
    <mergeCell ref="J9:J10"/>
    <mergeCell ref="M9:M10"/>
    <mergeCell ref="A7:C7"/>
  </mergeCells>
  <conditionalFormatting sqref="A1">
    <cfRule type="cellIs" priority="2" operator="equal">
      <formula>0</formula>
    </cfRule>
  </conditionalFormatting>
  <conditionalFormatting sqref="A2:A6">
    <cfRule type="cellIs" priority="1" operator="equal">
      <formula>0</formula>
    </cfRule>
  </conditionalFormatting>
  <pageMargins left="0.7" right="0.7" top="0.78740157499999996" bottom="0.78740157499999996" header="0.3" footer="0.3"/>
  <pageSetup paperSize="9" scale="58" fitToHeight="0" orientation="landscape" horizontalDpi="0" verticalDpi="0"/>
  <headerFooter>
    <oddFooter>&amp;R&amp;"Calibri,Standard"&amp;K000000ERSTELLT: 20.05.2021 / DS</oddFooter>
  </headerFooter>
  <rowBreaks count="1" manualBreakCount="1">
    <brk id="59" max="16383" man="1"/>
  </rowBreaks>
  <ignoredErrors>
    <ignoredError sqref="A1" unlockedFormula="1"/>
  </ignoredErrors>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5C9F-E247-F149-97DA-DCDFCEB8CE42}">
  <sheetPr>
    <tabColor theme="5" tint="0.79998168889431442"/>
    <outlinePr summaryRight="0"/>
    <pageSetUpPr fitToPage="1"/>
  </sheetPr>
  <dimension ref="A1:S93"/>
  <sheetViews>
    <sheetView tabSelected="1" zoomScale="140" zoomScaleNormal="140" workbookViewId="0">
      <pane ySplit="9" topLeftCell="A10" activePane="bottomLeft" state="frozen"/>
      <selection activeCell="A7" sqref="A7:C7"/>
      <selection pane="bottomLeft" activeCell="E2" sqref="E2"/>
    </sheetView>
  </sheetViews>
  <sheetFormatPr baseColWidth="10" defaultRowHeight="16" outlineLevelRow="1" outlineLevelCol="1"/>
  <cols>
    <col min="1" max="1" width="44.6640625" style="109" customWidth="1"/>
    <col min="2" max="2" width="15.83203125" style="110" customWidth="1"/>
    <col min="3" max="3" width="6.5" style="112" bestFit="1" customWidth="1"/>
    <col min="4" max="4" width="2.5" style="109" bestFit="1" customWidth="1"/>
    <col min="5" max="5" width="13.83203125" style="110" customWidth="1" outlineLevel="1"/>
    <col min="6" max="6" width="5.6640625" style="109" bestFit="1" customWidth="1" outlineLevel="1"/>
    <col min="7" max="7" width="2.5" style="109" bestFit="1" customWidth="1"/>
    <col min="8" max="8" width="13.83203125" style="110" customWidth="1" outlineLevel="1"/>
    <col min="9" max="9" width="5.6640625" style="111" customWidth="1" outlineLevel="1"/>
    <col min="10" max="10" width="2.5" style="109" bestFit="1" customWidth="1"/>
    <col min="11" max="11" width="13.83203125" style="110" customWidth="1" outlineLevel="1"/>
    <col min="12" max="12" width="5.6640625" style="111" customWidth="1" outlineLevel="1"/>
    <col min="13" max="13" width="2.5" style="109" bestFit="1" customWidth="1"/>
    <col min="14" max="14" width="13.83203125" style="110" customWidth="1" outlineLevel="1"/>
    <col min="15" max="15" width="5.6640625" style="111" customWidth="1" outlineLevel="1"/>
    <col min="16" max="16" width="68.1640625" style="109" bestFit="1" customWidth="1"/>
    <col min="17" max="16384" width="10.83203125" style="109"/>
  </cols>
  <sheetData>
    <row r="1" spans="1:16">
      <c r="A1" s="211"/>
      <c r="B1" s="107" t="s">
        <v>115</v>
      </c>
      <c r="C1" s="108"/>
    </row>
    <row r="2" spans="1:16">
      <c r="A2" s="211"/>
      <c r="B2" s="108" t="s">
        <v>116</v>
      </c>
      <c r="C2" s="108"/>
    </row>
    <row r="3" spans="1:16">
      <c r="A3" s="211"/>
      <c r="B3" s="108" t="s">
        <v>65</v>
      </c>
      <c r="C3" s="108"/>
    </row>
    <row r="4" spans="1:16">
      <c r="A4" s="211"/>
      <c r="B4" s="108" t="s">
        <v>10</v>
      </c>
      <c r="C4" s="108"/>
    </row>
    <row r="5" spans="1:16" customFormat="1"/>
    <row r="6" spans="1:16">
      <c r="A6" s="115" t="s">
        <v>382</v>
      </c>
      <c r="B6" s="116"/>
      <c r="C6" s="117"/>
      <c r="D6" s="268" t="s">
        <v>33</v>
      </c>
      <c r="E6" s="113">
        <f>IFERROR(E56/$B56, 0)</f>
        <v>0</v>
      </c>
      <c r="G6" s="268" t="s">
        <v>26</v>
      </c>
      <c r="H6" s="114">
        <f>IFERROR(H56/$B56, 0)</f>
        <v>0</v>
      </c>
      <c r="J6" s="268" t="s">
        <v>25</v>
      </c>
      <c r="K6" s="113">
        <f>IFERROR(K56/$B56, 0)</f>
        <v>0</v>
      </c>
      <c r="M6" s="268" t="s">
        <v>27</v>
      </c>
      <c r="N6" s="114">
        <f>IFERROR(N56/$B56, 0)</f>
        <v>0</v>
      </c>
    </row>
    <row r="7" spans="1:16" ht="16" customHeight="1">
      <c r="A7" s="260" t="s">
        <v>383</v>
      </c>
      <c r="B7" s="261"/>
      <c r="C7" s="262"/>
      <c r="D7" s="268"/>
      <c r="E7" s="119" t="s">
        <v>384</v>
      </c>
      <c r="G7" s="268"/>
      <c r="H7" s="120" t="s">
        <v>26</v>
      </c>
      <c r="I7" s="121"/>
      <c r="J7" s="268"/>
      <c r="K7" s="119" t="s">
        <v>386</v>
      </c>
      <c r="L7" s="121"/>
      <c r="M7" s="268"/>
      <c r="N7" s="120" t="s">
        <v>387</v>
      </c>
      <c r="O7" s="121"/>
    </row>
    <row r="8" spans="1:16" customFormat="1" ht="17" customHeight="1">
      <c r="A8" s="263" t="s">
        <v>388</v>
      </c>
      <c r="E8" s="119" t="s">
        <v>385</v>
      </c>
      <c r="F8" s="109"/>
      <c r="G8" s="118"/>
      <c r="H8" s="120" t="s">
        <v>385</v>
      </c>
      <c r="I8" s="121"/>
      <c r="J8" s="118"/>
      <c r="K8" s="119" t="s">
        <v>385</v>
      </c>
      <c r="L8" s="121"/>
      <c r="M8" s="118"/>
      <c r="N8" s="120" t="s">
        <v>385</v>
      </c>
    </row>
    <row r="9" spans="1:16" s="126" customFormat="1" ht="32" customHeight="1" collapsed="1">
      <c r="A9" s="122" t="s">
        <v>3</v>
      </c>
      <c r="B9" s="123" t="s">
        <v>4</v>
      </c>
      <c r="C9" s="124" t="s">
        <v>1</v>
      </c>
      <c r="D9" s="109"/>
      <c r="E9" s="119" t="s">
        <v>28</v>
      </c>
      <c r="F9" s="109"/>
      <c r="G9" s="109"/>
      <c r="H9" s="120" t="s">
        <v>26</v>
      </c>
      <c r="I9" s="111"/>
      <c r="J9" s="109"/>
      <c r="K9" s="119" t="s">
        <v>25</v>
      </c>
      <c r="L9" s="111"/>
      <c r="M9" s="109"/>
      <c r="N9" s="120" t="s">
        <v>27</v>
      </c>
      <c r="O9" s="111"/>
      <c r="P9" s="125" t="s">
        <v>231</v>
      </c>
    </row>
    <row r="10" spans="1:16" outlineLevel="1">
      <c r="A10" s="209" t="s">
        <v>153</v>
      </c>
      <c r="B10" s="127">
        <f>SUM(H10,K10,N10,E10)</f>
        <v>0</v>
      </c>
      <c r="C10" s="128">
        <f>IFERROR(B10/B$19, 0)</f>
        <v>0</v>
      </c>
      <c r="E10" s="129">
        <f>SUM(Personalkosten!H25)</f>
        <v>0</v>
      </c>
      <c r="H10" s="129"/>
      <c r="K10" s="129"/>
      <c r="N10" s="129"/>
      <c r="P10" s="130" t="s">
        <v>163</v>
      </c>
    </row>
    <row r="11" spans="1:16" outlineLevel="1">
      <c r="A11" s="209" t="s">
        <v>150</v>
      </c>
      <c r="B11" s="127">
        <f>SUM(H11,K11,N11,E11)</f>
        <v>0</v>
      </c>
      <c r="C11" s="128">
        <f t="shared" ref="C11:C17" si="0">IFERROR(B11/B$19, 0)</f>
        <v>0</v>
      </c>
      <c r="E11" s="129"/>
      <c r="H11" s="129">
        <f>SUM(Personalkosten!H42)</f>
        <v>0</v>
      </c>
      <c r="K11" s="129"/>
      <c r="N11" s="129"/>
      <c r="P11" s="130" t="s">
        <v>163</v>
      </c>
    </row>
    <row r="12" spans="1:16" outlineLevel="1">
      <c r="A12" s="209" t="s">
        <v>151</v>
      </c>
      <c r="B12" s="127">
        <f>SUM(H12,K12,N12,E12)</f>
        <v>0</v>
      </c>
      <c r="C12" s="128">
        <f t="shared" si="0"/>
        <v>0</v>
      </c>
      <c r="E12" s="129"/>
      <c r="H12" s="129"/>
      <c r="K12" s="129">
        <f>SUM(Personalkosten!H59)</f>
        <v>0</v>
      </c>
      <c r="N12" s="129"/>
      <c r="P12" s="130" t="s">
        <v>163</v>
      </c>
    </row>
    <row r="13" spans="1:16" outlineLevel="1">
      <c r="A13" s="209" t="s">
        <v>152</v>
      </c>
      <c r="B13" s="127">
        <f t="shared" ref="B13:B17" si="1">SUM(H13,K13,N13,E13)</f>
        <v>0</v>
      </c>
      <c r="C13" s="128">
        <f t="shared" si="0"/>
        <v>0</v>
      </c>
      <c r="E13" s="129"/>
      <c r="H13" s="129"/>
      <c r="K13" s="129"/>
      <c r="N13" s="129">
        <f>SUM(Personalkosten!H76)</f>
        <v>0</v>
      </c>
      <c r="P13" s="130" t="s">
        <v>163</v>
      </c>
    </row>
    <row r="14" spans="1:16" outlineLevel="1">
      <c r="A14" s="210" t="s">
        <v>12</v>
      </c>
      <c r="B14" s="127">
        <f t="shared" si="1"/>
        <v>0</v>
      </c>
      <c r="C14" s="128">
        <f t="shared" si="0"/>
        <v>0</v>
      </c>
      <c r="E14" s="131"/>
      <c r="H14" s="131"/>
      <c r="K14" s="131"/>
      <c r="N14" s="131"/>
      <c r="P14" s="130" t="s">
        <v>167</v>
      </c>
    </row>
    <row r="15" spans="1:16" outlineLevel="1">
      <c r="A15" s="210" t="s">
        <v>12</v>
      </c>
      <c r="B15" s="127">
        <f>SUM(H15,K15,N15,E15)</f>
        <v>0</v>
      </c>
      <c r="C15" s="128">
        <f t="shared" si="0"/>
        <v>0</v>
      </c>
      <c r="E15" s="131"/>
      <c r="H15" s="131"/>
      <c r="K15" s="131"/>
      <c r="N15" s="131"/>
      <c r="P15" s="130" t="s">
        <v>167</v>
      </c>
    </row>
    <row r="16" spans="1:16" outlineLevel="1">
      <c r="A16" s="210" t="s">
        <v>12</v>
      </c>
      <c r="B16" s="127">
        <f t="shared" si="1"/>
        <v>0</v>
      </c>
      <c r="C16" s="128">
        <f t="shared" si="0"/>
        <v>0</v>
      </c>
      <c r="E16" s="131"/>
      <c r="H16" s="131"/>
      <c r="K16" s="131"/>
      <c r="N16" s="131"/>
      <c r="P16" s="130" t="s">
        <v>167</v>
      </c>
    </row>
    <row r="17" spans="1:16" outlineLevel="1">
      <c r="A17" s="210" t="s">
        <v>12</v>
      </c>
      <c r="B17" s="127">
        <f t="shared" si="1"/>
        <v>0</v>
      </c>
      <c r="C17" s="128">
        <f t="shared" si="0"/>
        <v>0</v>
      </c>
      <c r="E17" s="131"/>
      <c r="H17" s="131"/>
      <c r="K17" s="131"/>
      <c r="N17" s="131"/>
      <c r="P17" s="130" t="s">
        <v>167</v>
      </c>
    </row>
    <row r="18" spans="1:16" ht="11" customHeight="1" outlineLevel="1">
      <c r="A18" s="249" t="s">
        <v>117</v>
      </c>
      <c r="B18" s="252"/>
      <c r="C18" s="252"/>
      <c r="E18" s="250"/>
      <c r="H18" s="250"/>
      <c r="K18" s="250"/>
      <c r="N18" s="250"/>
      <c r="P18" s="251"/>
    </row>
    <row r="19" spans="1:16" s="136" customFormat="1">
      <c r="A19" s="236" t="s">
        <v>11</v>
      </c>
      <c r="B19" s="235">
        <f>SUM(B10:B18)</f>
        <v>0</v>
      </c>
      <c r="C19" s="237">
        <f>IFERROR(B19/B$56, 0)</f>
        <v>0</v>
      </c>
      <c r="D19" s="109"/>
      <c r="E19" s="235">
        <f>SUM(E10:E18)</f>
        <v>0</v>
      </c>
      <c r="F19" s="109"/>
      <c r="G19" s="109"/>
      <c r="H19" s="235">
        <f>SUM(H10:H18)</f>
        <v>0</v>
      </c>
      <c r="I19" s="111"/>
      <c r="J19" s="109"/>
      <c r="K19" s="235">
        <f>SUM(K10:K18)</f>
        <v>0</v>
      </c>
      <c r="L19" s="111"/>
      <c r="M19" s="109"/>
      <c r="N19" s="235">
        <f>SUM(N10:N18)</f>
        <v>0</v>
      </c>
      <c r="O19" s="111"/>
      <c r="P19" s="234"/>
    </row>
    <row r="20" spans="1:16" outlineLevel="1">
      <c r="A20" s="240" t="s">
        <v>12</v>
      </c>
      <c r="B20" s="127">
        <f t="shared" ref="B20:B25" si="2">SUM(H20,K20,N20,E20)</f>
        <v>0</v>
      </c>
      <c r="C20" s="128">
        <f t="shared" ref="C20:C24" si="3">IFERROR(B20/B$19, 0)</f>
        <v>0</v>
      </c>
      <c r="E20" s="239"/>
      <c r="H20" s="239"/>
      <c r="K20" s="239"/>
      <c r="N20" s="239"/>
      <c r="P20" s="238" t="s">
        <v>167</v>
      </c>
    </row>
    <row r="21" spans="1:16" outlineLevel="1">
      <c r="A21" s="240" t="s">
        <v>12</v>
      </c>
      <c r="B21" s="127">
        <f t="shared" si="2"/>
        <v>0</v>
      </c>
      <c r="C21" s="128">
        <f t="shared" si="3"/>
        <v>0</v>
      </c>
      <c r="E21" s="239"/>
      <c r="H21" s="239"/>
      <c r="K21" s="239"/>
      <c r="N21" s="239"/>
      <c r="P21" s="238" t="s">
        <v>167</v>
      </c>
    </row>
    <row r="22" spans="1:16" outlineLevel="1">
      <c r="A22" s="240" t="s">
        <v>12</v>
      </c>
      <c r="B22" s="127">
        <f>SUM(H22,K22,N22,E22)</f>
        <v>0</v>
      </c>
      <c r="C22" s="128">
        <f t="shared" si="3"/>
        <v>0</v>
      </c>
      <c r="E22" s="239"/>
      <c r="H22" s="239"/>
      <c r="K22" s="239"/>
      <c r="N22" s="239"/>
      <c r="P22" s="238" t="s">
        <v>167</v>
      </c>
    </row>
    <row r="23" spans="1:16" outlineLevel="1">
      <c r="A23" s="240" t="s">
        <v>12</v>
      </c>
      <c r="B23" s="127">
        <f t="shared" si="2"/>
        <v>0</v>
      </c>
      <c r="C23" s="128">
        <f t="shared" si="3"/>
        <v>0</v>
      </c>
      <c r="E23" s="239"/>
      <c r="H23" s="239"/>
      <c r="K23" s="239"/>
      <c r="N23" s="239"/>
      <c r="P23" s="238" t="s">
        <v>167</v>
      </c>
    </row>
    <row r="24" spans="1:16" outlineLevel="1">
      <c r="A24" s="240" t="s">
        <v>12</v>
      </c>
      <c r="B24" s="127">
        <f t="shared" si="2"/>
        <v>0</v>
      </c>
      <c r="C24" s="128">
        <f t="shared" si="3"/>
        <v>0</v>
      </c>
      <c r="E24" s="239"/>
      <c r="H24" s="239"/>
      <c r="K24" s="239"/>
      <c r="N24" s="239"/>
      <c r="P24" s="238" t="s">
        <v>167</v>
      </c>
    </row>
    <row r="25" spans="1:16" outlineLevel="1">
      <c r="A25" s="240" t="s">
        <v>12</v>
      </c>
      <c r="B25" s="127">
        <f t="shared" si="2"/>
        <v>0</v>
      </c>
      <c r="C25" s="128">
        <f>IFERROR(B25/B$19, 0)</f>
        <v>0</v>
      </c>
      <c r="E25" s="239"/>
      <c r="H25" s="239"/>
      <c r="K25" s="239"/>
      <c r="N25" s="239"/>
      <c r="P25" s="238" t="s">
        <v>167</v>
      </c>
    </row>
    <row r="26" spans="1:16" ht="11" customHeight="1" outlineLevel="1">
      <c r="A26" s="246" t="s">
        <v>117</v>
      </c>
      <c r="B26" s="252"/>
      <c r="C26" s="252"/>
      <c r="E26" s="248"/>
      <c r="H26" s="248"/>
      <c r="K26" s="248"/>
      <c r="N26" s="248"/>
      <c r="P26" s="247"/>
    </row>
    <row r="27" spans="1:16" s="136" customFormat="1">
      <c r="A27" s="241" t="s">
        <v>6</v>
      </c>
      <c r="B27" s="242">
        <f>SUM(B20:B26)</f>
        <v>0</v>
      </c>
      <c r="C27" s="243">
        <f>IFERROR(B27/B$56, 0)</f>
        <v>0</v>
      </c>
      <c r="D27" s="109"/>
      <c r="E27" s="244">
        <f>SUM(E20:E26)</f>
        <v>0</v>
      </c>
      <c r="F27" s="109"/>
      <c r="G27" s="109"/>
      <c r="H27" s="244">
        <f>SUM(H20:H26)</f>
        <v>0</v>
      </c>
      <c r="I27" s="111"/>
      <c r="J27" s="109"/>
      <c r="K27" s="244">
        <f>SUM(K20:K26)</f>
        <v>0</v>
      </c>
      <c r="L27" s="111"/>
      <c r="M27" s="109"/>
      <c r="N27" s="244">
        <f>SUM(N20:N26)</f>
        <v>0</v>
      </c>
      <c r="O27" s="111"/>
      <c r="P27" s="245"/>
    </row>
    <row r="28" spans="1:16" outlineLevel="1">
      <c r="A28" s="210" t="s">
        <v>57</v>
      </c>
      <c r="B28" s="127">
        <f>SUM(H28,K28,N28,E28)</f>
        <v>0</v>
      </c>
      <c r="C28" s="128"/>
      <c r="E28" s="131"/>
      <c r="H28" s="131"/>
      <c r="K28" s="131"/>
      <c r="N28" s="131"/>
      <c r="P28" s="130" t="s">
        <v>23</v>
      </c>
    </row>
    <row r="29" spans="1:16" outlineLevel="1">
      <c r="A29" s="210" t="s">
        <v>58</v>
      </c>
      <c r="B29" s="127">
        <f>SUM(H29,K29,N29,E29)</f>
        <v>0</v>
      </c>
      <c r="C29" s="128"/>
      <c r="E29" s="131"/>
      <c r="H29" s="131"/>
      <c r="K29" s="131"/>
      <c r="N29" s="131"/>
      <c r="P29" s="130" t="s">
        <v>23</v>
      </c>
    </row>
    <row r="30" spans="1:16" outlineLevel="1">
      <c r="A30" s="210" t="s">
        <v>59</v>
      </c>
      <c r="B30" s="127">
        <f>SUM(H30,K30,N30,E30)</f>
        <v>0</v>
      </c>
      <c r="C30" s="128"/>
      <c r="E30" s="131"/>
      <c r="H30" s="131"/>
      <c r="K30" s="131"/>
      <c r="N30" s="131"/>
      <c r="P30" s="130" t="s">
        <v>23</v>
      </c>
    </row>
    <row r="31" spans="1:16" outlineLevel="1">
      <c r="A31" s="210" t="s">
        <v>60</v>
      </c>
      <c r="B31" s="127">
        <f>SUM(H31,K31,N31,E31)</f>
        <v>0</v>
      </c>
      <c r="C31" s="128"/>
      <c r="E31" s="131"/>
      <c r="H31" s="131"/>
      <c r="K31" s="131"/>
      <c r="N31" s="131"/>
      <c r="P31" s="130" t="s">
        <v>23</v>
      </c>
    </row>
    <row r="32" spans="1:16" outlineLevel="1">
      <c r="A32" s="210"/>
      <c r="B32" s="127">
        <f>SUM(H32,K32,N32,E32)</f>
        <v>0</v>
      </c>
      <c r="C32" s="128"/>
      <c r="E32" s="131"/>
      <c r="H32" s="131"/>
      <c r="K32" s="131"/>
      <c r="N32" s="131"/>
      <c r="P32" s="130" t="s">
        <v>13</v>
      </c>
    </row>
    <row r="33" spans="1:16" ht="11" customHeight="1" outlineLevel="1">
      <c r="A33" s="249" t="s">
        <v>117</v>
      </c>
      <c r="B33" s="252"/>
      <c r="C33" s="252"/>
      <c r="E33" s="250"/>
      <c r="H33" s="250"/>
      <c r="K33" s="250"/>
      <c r="N33" s="250"/>
      <c r="P33" s="251"/>
    </row>
    <row r="34" spans="1:16" s="136" customFormat="1">
      <c r="A34" s="236" t="s">
        <v>7</v>
      </c>
      <c r="B34" s="235">
        <f>SUM(B28:B33)</f>
        <v>0</v>
      </c>
      <c r="C34" s="237">
        <f>IFERROR(B34/B$56, 0)</f>
        <v>0</v>
      </c>
      <c r="D34" s="109"/>
      <c r="E34" s="235">
        <f>SUM(E28:E33)</f>
        <v>0</v>
      </c>
      <c r="F34" s="109"/>
      <c r="G34" s="109"/>
      <c r="H34" s="235">
        <f>SUM(H28:H33)</f>
        <v>0</v>
      </c>
      <c r="I34" s="111"/>
      <c r="J34" s="109"/>
      <c r="K34" s="235">
        <f>SUM(K28:K33)</f>
        <v>0</v>
      </c>
      <c r="L34" s="111"/>
      <c r="M34" s="109"/>
      <c r="N34" s="235">
        <f>SUM(N28:N33)</f>
        <v>0</v>
      </c>
      <c r="O34" s="111"/>
      <c r="P34" s="234"/>
    </row>
    <row r="35" spans="1:16" outlineLevel="1">
      <c r="A35" s="240" t="s">
        <v>12</v>
      </c>
      <c r="B35" s="127">
        <f>SUM(H35,K35,N35,E35)</f>
        <v>0</v>
      </c>
      <c r="C35" s="128"/>
      <c r="E35" s="239"/>
      <c r="H35" s="239"/>
      <c r="K35" s="239"/>
      <c r="N35" s="239"/>
      <c r="P35" s="238" t="s">
        <v>23</v>
      </c>
    </row>
    <row r="36" spans="1:16" outlineLevel="1">
      <c r="A36" s="240" t="s">
        <v>12</v>
      </c>
      <c r="B36" s="127">
        <f>SUM(H36,K36,N36,E36)</f>
        <v>0</v>
      </c>
      <c r="C36" s="128"/>
      <c r="E36" s="239"/>
      <c r="H36" s="239"/>
      <c r="K36" s="239"/>
      <c r="N36" s="239"/>
      <c r="P36" s="238" t="s">
        <v>23</v>
      </c>
    </row>
    <row r="37" spans="1:16" outlineLevel="1">
      <c r="A37" s="240" t="s">
        <v>12</v>
      </c>
      <c r="B37" s="127">
        <f>SUM(H37,K37,N37,E37)</f>
        <v>0</v>
      </c>
      <c r="C37" s="128"/>
      <c r="E37" s="239"/>
      <c r="H37" s="239"/>
      <c r="K37" s="239"/>
      <c r="N37" s="239"/>
      <c r="P37" s="238" t="s">
        <v>23</v>
      </c>
    </row>
    <row r="38" spans="1:16" outlineLevel="1">
      <c r="A38" s="240" t="s">
        <v>12</v>
      </c>
      <c r="B38" s="127">
        <f>SUM(H38,K38,N38,E38)</f>
        <v>0</v>
      </c>
      <c r="C38" s="128"/>
      <c r="E38" s="239"/>
      <c r="H38" s="239"/>
      <c r="K38" s="239"/>
      <c r="N38" s="239"/>
      <c r="P38" s="238" t="s">
        <v>23</v>
      </c>
    </row>
    <row r="39" spans="1:16" outlineLevel="1">
      <c r="A39" s="240" t="s">
        <v>12</v>
      </c>
      <c r="B39" s="127">
        <f>SUM(H39,K39,N39,E39)</f>
        <v>0</v>
      </c>
      <c r="C39" s="128"/>
      <c r="E39" s="239"/>
      <c r="H39" s="239"/>
      <c r="K39" s="239"/>
      <c r="N39" s="239"/>
      <c r="P39" s="238" t="s">
        <v>13</v>
      </c>
    </row>
    <row r="40" spans="1:16" ht="11" customHeight="1" outlineLevel="1">
      <c r="A40" s="246" t="s">
        <v>117</v>
      </c>
      <c r="B40" s="252"/>
      <c r="C40" s="252"/>
      <c r="E40" s="248"/>
      <c r="H40" s="248"/>
      <c r="K40" s="248"/>
      <c r="N40" s="248"/>
      <c r="P40" s="247"/>
    </row>
    <row r="41" spans="1:16" s="136" customFormat="1">
      <c r="A41" s="241" t="s">
        <v>8</v>
      </c>
      <c r="B41" s="242">
        <f>SUM(B35:B40)</f>
        <v>0</v>
      </c>
      <c r="C41" s="243">
        <f>IFERROR(B41/B$56, 0)</f>
        <v>0</v>
      </c>
      <c r="D41" s="109"/>
      <c r="E41" s="244">
        <f>SUM(E35:E40)</f>
        <v>0</v>
      </c>
      <c r="F41" s="109"/>
      <c r="G41" s="109"/>
      <c r="H41" s="244">
        <f>SUM(H35:H40)</f>
        <v>0</v>
      </c>
      <c r="I41" s="111"/>
      <c r="J41" s="109"/>
      <c r="K41" s="244">
        <f>SUM(K35:K40)</f>
        <v>0</v>
      </c>
      <c r="L41" s="111"/>
      <c r="M41" s="109"/>
      <c r="N41" s="244">
        <f>SUM(N35:N40)</f>
        <v>0</v>
      </c>
      <c r="O41" s="111"/>
      <c r="P41" s="245"/>
    </row>
    <row r="42" spans="1:16" outlineLevel="1">
      <c r="A42" s="210" t="s">
        <v>61</v>
      </c>
      <c r="B42" s="127">
        <f t="shared" ref="B42:B47" si="4">SUM(H42,K42,N42,E42)</f>
        <v>0</v>
      </c>
      <c r="C42" s="128"/>
      <c r="E42" s="131"/>
      <c r="H42" s="131"/>
      <c r="K42" s="131"/>
      <c r="N42" s="131"/>
      <c r="P42" s="130" t="s">
        <v>22</v>
      </c>
    </row>
    <row r="43" spans="1:16" outlineLevel="1">
      <c r="A43" s="210" t="s">
        <v>62</v>
      </c>
      <c r="B43" s="127">
        <f t="shared" si="4"/>
        <v>0</v>
      </c>
      <c r="C43" s="128"/>
      <c r="E43" s="131"/>
      <c r="H43" s="131"/>
      <c r="K43" s="131"/>
      <c r="N43" s="131"/>
      <c r="P43" s="130" t="s">
        <v>14</v>
      </c>
    </row>
    <row r="44" spans="1:16" outlineLevel="1">
      <c r="A44" s="210" t="s">
        <v>12</v>
      </c>
      <c r="B44" s="127">
        <f t="shared" si="4"/>
        <v>0</v>
      </c>
      <c r="C44" s="128"/>
      <c r="E44" s="131"/>
      <c r="H44" s="131"/>
      <c r="K44" s="131"/>
      <c r="N44" s="131"/>
      <c r="P44" s="130" t="s">
        <v>14</v>
      </c>
    </row>
    <row r="45" spans="1:16" outlineLevel="1">
      <c r="A45" s="210" t="s">
        <v>12</v>
      </c>
      <c r="B45" s="127">
        <f t="shared" si="4"/>
        <v>0</v>
      </c>
      <c r="C45" s="128"/>
      <c r="E45" s="131"/>
      <c r="H45" s="131"/>
      <c r="K45" s="131"/>
      <c r="N45" s="131"/>
      <c r="P45" s="130" t="s">
        <v>14</v>
      </c>
    </row>
    <row r="46" spans="1:16" outlineLevel="1">
      <c r="A46" s="210" t="s">
        <v>12</v>
      </c>
      <c r="B46" s="127">
        <f t="shared" si="4"/>
        <v>0</v>
      </c>
      <c r="C46" s="128"/>
      <c r="E46" s="131"/>
      <c r="H46" s="131"/>
      <c r="K46" s="131"/>
      <c r="N46" s="131"/>
      <c r="P46" s="130" t="s">
        <v>14</v>
      </c>
    </row>
    <row r="47" spans="1:16" outlineLevel="1">
      <c r="A47" s="210" t="s">
        <v>12</v>
      </c>
      <c r="B47" s="127">
        <f t="shared" si="4"/>
        <v>0</v>
      </c>
      <c r="C47" s="128"/>
      <c r="E47" s="131"/>
      <c r="H47" s="131"/>
      <c r="K47" s="131"/>
      <c r="N47" s="131"/>
      <c r="P47" s="130" t="s">
        <v>14</v>
      </c>
    </row>
    <row r="48" spans="1:16" ht="11" customHeight="1" outlineLevel="1">
      <c r="A48" s="249" t="s">
        <v>117</v>
      </c>
      <c r="B48" s="252"/>
      <c r="C48" s="252"/>
      <c r="E48" s="250"/>
      <c r="H48" s="250"/>
      <c r="K48" s="250"/>
      <c r="N48" s="250"/>
      <c r="P48" s="251"/>
    </row>
    <row r="49" spans="1:19" s="136" customFormat="1">
      <c r="A49" s="236" t="s">
        <v>21</v>
      </c>
      <c r="B49" s="235">
        <f>SUM(B42:B48)</f>
        <v>0</v>
      </c>
      <c r="C49" s="237">
        <f>IFERROR(B49/B$56, 0)</f>
        <v>0</v>
      </c>
      <c r="D49" s="109"/>
      <c r="E49" s="235">
        <f>SUM(E42:E48)</f>
        <v>0</v>
      </c>
      <c r="F49" s="109"/>
      <c r="G49" s="109"/>
      <c r="H49" s="235">
        <f>SUM(H42:H48)</f>
        <v>0</v>
      </c>
      <c r="I49" s="111"/>
      <c r="J49" s="109"/>
      <c r="K49" s="235">
        <f>SUM(K42:K48)</f>
        <v>0</v>
      </c>
      <c r="L49" s="111"/>
      <c r="M49" s="109"/>
      <c r="N49" s="235">
        <f>SUM(N42:N48)</f>
        <v>0</v>
      </c>
      <c r="O49" s="111"/>
      <c r="P49" s="234" t="s">
        <v>20</v>
      </c>
    </row>
    <row r="50" spans="1:19" customFormat="1" ht="8" customHeight="1"/>
    <row r="51" spans="1:19" s="136" customFormat="1">
      <c r="A51" s="133" t="s">
        <v>351</v>
      </c>
      <c r="B51" s="134">
        <f>SUM(B19,B27,B34,B41,B49)</f>
        <v>0</v>
      </c>
      <c r="C51" s="135"/>
      <c r="D51" s="109"/>
      <c r="E51" s="134">
        <f>SUM(E19,E27,E34,E41,E49)</f>
        <v>0</v>
      </c>
      <c r="F51" s="109"/>
      <c r="G51" s="109"/>
      <c r="H51" s="134">
        <f>SUM(H19,H27,H34,H41,H49)</f>
        <v>0</v>
      </c>
      <c r="I51" s="111"/>
      <c r="J51" s="109"/>
      <c r="K51" s="134">
        <f>SUM(K19,K27,K34,K41,K49)</f>
        <v>0</v>
      </c>
      <c r="L51" s="111"/>
      <c r="M51" s="109"/>
      <c r="N51" s="134">
        <f>SUM(N19,N27,N34,N41,N49)</f>
        <v>0</v>
      </c>
      <c r="O51" s="111"/>
      <c r="P51" s="137"/>
    </row>
    <row r="52" spans="1:19" s="136" customFormat="1">
      <c r="A52" s="212" t="s">
        <v>293</v>
      </c>
      <c r="B52" s="143">
        <f>SUM(H52,K52,N52,E52)</f>
        <v>0</v>
      </c>
      <c r="C52" s="144"/>
      <c r="D52" s="109"/>
      <c r="E52" s="143">
        <f>-E41</f>
        <v>0</v>
      </c>
      <c r="F52" s="109"/>
      <c r="G52" s="109"/>
      <c r="H52" s="143">
        <f>-H41</f>
        <v>0</v>
      </c>
      <c r="I52" s="111"/>
      <c r="J52" s="109"/>
      <c r="K52" s="143">
        <f>-K41</f>
        <v>0</v>
      </c>
      <c r="L52" s="111"/>
      <c r="M52" s="109"/>
      <c r="N52" s="143">
        <f>-N41</f>
        <v>0</v>
      </c>
      <c r="O52" s="111"/>
      <c r="P52" s="141"/>
    </row>
    <row r="53" spans="1:19" s="136" customFormat="1">
      <c r="A53" s="133" t="s">
        <v>352</v>
      </c>
      <c r="B53" s="134">
        <f>SUM(B51:B52)</f>
        <v>0</v>
      </c>
      <c r="C53" s="135">
        <v>0.8</v>
      </c>
      <c r="D53" s="109"/>
      <c r="E53" s="134">
        <f>SUM(E51:E52)</f>
        <v>0</v>
      </c>
      <c r="F53" s="109"/>
      <c r="G53" s="109"/>
      <c r="H53" s="134">
        <f>SUM(H51:H52)</f>
        <v>0</v>
      </c>
      <c r="I53" s="111"/>
      <c r="J53" s="109"/>
      <c r="K53" s="134">
        <f>SUM(K51:K52)</f>
        <v>0</v>
      </c>
      <c r="L53" s="111"/>
      <c r="M53" s="109"/>
      <c r="N53" s="134">
        <f>SUM(N51:N52)</f>
        <v>0</v>
      </c>
      <c r="O53" s="111"/>
      <c r="P53" s="137"/>
    </row>
    <row r="54" spans="1:19" ht="5" customHeight="1"/>
    <row r="55" spans="1:19" s="136" customFormat="1">
      <c r="A55" s="138" t="s">
        <v>354</v>
      </c>
      <c r="B55" s="139">
        <f>B53/0.8*0.2</f>
        <v>0</v>
      </c>
      <c r="C55" s="140">
        <v>0.2</v>
      </c>
      <c r="D55" s="109"/>
      <c r="E55" s="139">
        <f>E53/0.8*0.2</f>
        <v>0</v>
      </c>
      <c r="F55" s="109"/>
      <c r="G55" s="109"/>
      <c r="H55" s="139">
        <f>H53/0.8*0.2</f>
        <v>0</v>
      </c>
      <c r="I55" s="111"/>
      <c r="J55" s="109"/>
      <c r="K55" s="139">
        <f>K53/0.8*0.2</f>
        <v>0</v>
      </c>
      <c r="L55" s="111"/>
      <c r="M55" s="109"/>
      <c r="N55" s="139">
        <f>N53/0.8*0.2</f>
        <v>0</v>
      </c>
      <c r="O55" s="111"/>
      <c r="P55" s="141"/>
    </row>
    <row r="56" spans="1:19" s="136" customFormat="1">
      <c r="A56" s="142" t="s">
        <v>353</v>
      </c>
      <c r="B56" s="143">
        <f>SUM(B55,B53)</f>
        <v>0</v>
      </c>
      <c r="C56" s="144">
        <v>1</v>
      </c>
      <c r="D56" s="109"/>
      <c r="E56" s="143">
        <f>SUM(E55,E53)</f>
        <v>0</v>
      </c>
      <c r="F56" s="109"/>
      <c r="G56" s="109"/>
      <c r="H56" s="143">
        <f>SUM(H55,H53)</f>
        <v>0</v>
      </c>
      <c r="I56" s="111"/>
      <c r="J56" s="109"/>
      <c r="K56" s="143">
        <f>SUM(K55,K53)</f>
        <v>0</v>
      </c>
      <c r="L56" s="111"/>
      <c r="M56" s="109"/>
      <c r="N56" s="143">
        <f>SUM(N55,N53)</f>
        <v>0</v>
      </c>
      <c r="O56" s="111"/>
      <c r="P56" s="141"/>
    </row>
    <row r="57" spans="1:19">
      <c r="Q57" s="145"/>
      <c r="R57" s="145"/>
      <c r="S57" s="145"/>
    </row>
    <row r="58" spans="1:19" collapsed="1">
      <c r="A58" s="142" t="s">
        <v>30</v>
      </c>
      <c r="B58" s="146"/>
      <c r="C58" s="147"/>
      <c r="Q58" s="145"/>
      <c r="R58" s="148"/>
      <c r="S58" s="149"/>
    </row>
    <row r="59" spans="1:19">
      <c r="A59" s="213" t="s">
        <v>15</v>
      </c>
      <c r="B59" s="146">
        <f>SUM(B56)</f>
        <v>0</v>
      </c>
      <c r="C59" s="147">
        <v>1</v>
      </c>
      <c r="E59" s="146">
        <f>SUM(E56:E56)</f>
        <v>0</v>
      </c>
      <c r="F59" s="150">
        <v>1</v>
      </c>
      <c r="H59" s="146">
        <f>SUM(H56:H56)</f>
        <v>0</v>
      </c>
      <c r="I59" s="150">
        <v>1</v>
      </c>
      <c r="K59" s="146">
        <f>SUM(K56:K56)</f>
        <v>0</v>
      </c>
      <c r="L59" s="150">
        <v>1</v>
      </c>
      <c r="N59" s="146">
        <f>SUM(N56:N56)</f>
        <v>0</v>
      </c>
      <c r="O59" s="150">
        <v>1</v>
      </c>
      <c r="P59" s="145"/>
      <c r="Q59" s="145"/>
      <c r="R59" s="145"/>
      <c r="S59" s="145"/>
    </row>
    <row r="60" spans="1:19">
      <c r="A60" s="213" t="s">
        <v>335</v>
      </c>
      <c r="B60" s="146">
        <f>B59*50%</f>
        <v>0</v>
      </c>
      <c r="C60" s="147">
        <f>IFERROR(B60/B$59, 0)</f>
        <v>0</v>
      </c>
      <c r="E60" s="146">
        <f>$B60*E6</f>
        <v>0</v>
      </c>
      <c r="F60" s="150">
        <f>IFERROR(E60/E$59, 0)</f>
        <v>0</v>
      </c>
      <c r="H60" s="146">
        <f>$B60*H6</f>
        <v>0</v>
      </c>
      <c r="I60" s="150">
        <f>IFERROR(H60/H$59, 0)</f>
        <v>0</v>
      </c>
      <c r="K60" s="146">
        <f>$B60*K6</f>
        <v>0</v>
      </c>
      <c r="L60" s="150">
        <f>IFERROR(K60/K$59, 0)</f>
        <v>0</v>
      </c>
      <c r="N60" s="146">
        <f>$B60*N6</f>
        <v>0</v>
      </c>
      <c r="O60" s="150">
        <f>IFERROR(N60/N$59, 0)</f>
        <v>0</v>
      </c>
    </row>
    <row r="61" spans="1:19">
      <c r="A61" s="213" t="s">
        <v>16</v>
      </c>
      <c r="B61" s="146">
        <f>B59-B60</f>
        <v>0</v>
      </c>
      <c r="C61" s="147">
        <f>IFERROR(B61/B$59, 0)</f>
        <v>0</v>
      </c>
      <c r="E61" s="146">
        <f>E59-E60</f>
        <v>0</v>
      </c>
      <c r="F61" s="150">
        <f>IFERROR(E61/E$59, 0)</f>
        <v>0</v>
      </c>
      <c r="H61" s="146">
        <f>H59-H60</f>
        <v>0</v>
      </c>
      <c r="I61" s="150">
        <f>IFERROR(H61/H$59, 0)</f>
        <v>0</v>
      </c>
      <c r="K61" s="146">
        <f>K59-K60</f>
        <v>0</v>
      </c>
      <c r="L61" s="150">
        <f>IFERROR(K61/K$59, 0)</f>
        <v>0</v>
      </c>
      <c r="N61" s="146">
        <f>N59-N60</f>
        <v>0</v>
      </c>
      <c r="O61" s="150">
        <f>IFERROR(N61/N$59, 0)</f>
        <v>0</v>
      </c>
    </row>
    <row r="62" spans="1:19">
      <c r="B62" s="109"/>
      <c r="C62" s="109"/>
      <c r="E62" s="109"/>
      <c r="F62" s="111"/>
      <c r="H62" s="109"/>
      <c r="K62" s="109"/>
      <c r="N62" s="109"/>
    </row>
    <row r="63" spans="1:19">
      <c r="A63" s="142" t="s">
        <v>31</v>
      </c>
      <c r="B63" s="146"/>
      <c r="C63" s="147"/>
      <c r="E63" s="109"/>
      <c r="F63" s="111"/>
      <c r="H63" s="109"/>
      <c r="K63" s="109"/>
      <c r="N63" s="109"/>
    </row>
    <row r="64" spans="1:19" s="110" customFormat="1">
      <c r="A64" s="142" t="s">
        <v>32</v>
      </c>
      <c r="B64" s="151">
        <f>SUM(B65:B66)</f>
        <v>0</v>
      </c>
      <c r="C64" s="152">
        <f>SUM(C65:C66)</f>
        <v>0</v>
      </c>
      <c r="D64" s="109"/>
      <c r="E64" s="151">
        <f>SUM(E65:E66)</f>
        <v>0</v>
      </c>
      <c r="F64" s="153">
        <f>SUM(F65:F66)</f>
        <v>0</v>
      </c>
      <c r="G64" s="109"/>
      <c r="H64" s="151">
        <f>SUM(H65:H66)</f>
        <v>0</v>
      </c>
      <c r="I64" s="153">
        <f>SUM(I65:I66)</f>
        <v>0</v>
      </c>
      <c r="J64" s="109"/>
      <c r="K64" s="151">
        <f>SUM(K65:K66)</f>
        <v>0</v>
      </c>
      <c r="L64" s="153">
        <f>SUM(L65:L66)</f>
        <v>0</v>
      </c>
      <c r="M64" s="109"/>
      <c r="N64" s="151">
        <f>SUM(N65:N66)</f>
        <v>0</v>
      </c>
      <c r="O64" s="153">
        <f>SUM(O65:O66)</f>
        <v>0</v>
      </c>
      <c r="P64" s="109"/>
      <c r="Q64" s="109"/>
      <c r="R64" s="109"/>
      <c r="S64" s="109"/>
    </row>
    <row r="65" spans="1:19">
      <c r="A65" s="154" t="s">
        <v>2</v>
      </c>
      <c r="B65" s="155">
        <f>SUM(B55)</f>
        <v>0</v>
      </c>
      <c r="C65" s="156">
        <f>IFERROR(B65/B$59, 0)</f>
        <v>0</v>
      </c>
      <c r="E65" s="155">
        <f>SUM(E55:E55)</f>
        <v>0</v>
      </c>
      <c r="F65" s="157">
        <f>IFERROR(E65/E$59, 0)</f>
        <v>0</v>
      </c>
      <c r="H65" s="155">
        <f>SUM(H55:H55)</f>
        <v>0</v>
      </c>
      <c r="I65" s="157">
        <f>IFERROR(H65/H$59, 0)</f>
        <v>0</v>
      </c>
      <c r="K65" s="155">
        <f>SUM(K55:K55)</f>
        <v>0</v>
      </c>
      <c r="L65" s="157">
        <f>IFERROR(K65/K$59, 0)</f>
        <v>0</v>
      </c>
      <c r="N65" s="155">
        <f>SUM(N55:N55)</f>
        <v>0</v>
      </c>
      <c r="O65" s="157">
        <f>IFERROR(N65/N$59, 0)</f>
        <v>0</v>
      </c>
    </row>
    <row r="66" spans="1:19" s="110" customFormat="1">
      <c r="A66" s="158" t="s">
        <v>220</v>
      </c>
      <c r="B66" s="159">
        <f>B61-B65</f>
        <v>0</v>
      </c>
      <c r="C66" s="160">
        <f>IFERROR(B66/B$59, 0)</f>
        <v>0</v>
      </c>
      <c r="D66" s="109"/>
      <c r="E66" s="159">
        <f>E61-E65</f>
        <v>0</v>
      </c>
      <c r="F66" s="161">
        <f>IFERROR(E66/E$59, 0)</f>
        <v>0</v>
      </c>
      <c r="G66" s="109"/>
      <c r="H66" s="159">
        <f>H61-H65</f>
        <v>0</v>
      </c>
      <c r="I66" s="161">
        <f>IFERROR(H66/H$59, 0)</f>
        <v>0</v>
      </c>
      <c r="J66" s="109"/>
      <c r="K66" s="159">
        <f>K61-K65</f>
        <v>0</v>
      </c>
      <c r="L66" s="161">
        <f>IFERROR(K66/K$59, 0)</f>
        <v>0</v>
      </c>
      <c r="M66" s="109"/>
      <c r="N66" s="159">
        <f>N61-N65</f>
        <v>0</v>
      </c>
      <c r="O66" s="161">
        <f>IFERROR(N66/N$59, 0)</f>
        <v>0</v>
      </c>
      <c r="P66" s="109"/>
      <c r="Q66" s="109"/>
      <c r="R66" s="109"/>
      <c r="S66" s="109"/>
    </row>
    <row r="67" spans="1:19" s="174" customFormat="1" ht="11" outlineLevel="1">
      <c r="A67" s="197"/>
      <c r="B67" s="259">
        <f>SUM(H67,K67,N67,E67)</f>
        <v>0</v>
      </c>
      <c r="D67" s="196"/>
      <c r="E67" s="198"/>
      <c r="G67" s="196"/>
      <c r="H67" s="198"/>
      <c r="J67" s="196"/>
      <c r="K67" s="198"/>
      <c r="M67" s="196"/>
      <c r="N67" s="198"/>
    </row>
    <row r="68" spans="1:19" s="174" customFormat="1" ht="11" outlineLevel="1">
      <c r="A68" s="197"/>
      <c r="B68" s="259">
        <f t="shared" ref="B68:B71" si="5">SUM(H68,K68,N68,E68)</f>
        <v>0</v>
      </c>
      <c r="D68" s="196"/>
      <c r="E68" s="198"/>
      <c r="G68" s="196"/>
      <c r="H68" s="198"/>
      <c r="J68" s="196"/>
      <c r="K68" s="198"/>
      <c r="M68" s="196"/>
      <c r="N68" s="198"/>
    </row>
    <row r="69" spans="1:19" s="174" customFormat="1" ht="11" outlineLevel="1">
      <c r="A69" s="197"/>
      <c r="B69" s="259">
        <f t="shared" si="5"/>
        <v>0</v>
      </c>
      <c r="D69" s="196"/>
      <c r="E69" s="198"/>
      <c r="G69" s="196"/>
      <c r="H69" s="198"/>
      <c r="J69" s="196"/>
      <c r="K69" s="198"/>
      <c r="M69" s="196"/>
      <c r="N69" s="198"/>
    </row>
    <row r="70" spans="1:19" s="174" customFormat="1" ht="11" outlineLevel="1">
      <c r="A70" s="197"/>
      <c r="B70" s="259">
        <f t="shared" si="5"/>
        <v>0</v>
      </c>
      <c r="D70" s="196"/>
      <c r="E70" s="198"/>
      <c r="G70" s="196"/>
      <c r="H70" s="198"/>
      <c r="J70" s="196"/>
      <c r="K70" s="198"/>
      <c r="M70" s="196"/>
      <c r="N70" s="198"/>
    </row>
    <row r="71" spans="1:19" s="174" customFormat="1" ht="11" outlineLevel="1">
      <c r="A71" s="197"/>
      <c r="B71" s="259">
        <f t="shared" si="5"/>
        <v>0</v>
      </c>
      <c r="D71" s="196"/>
      <c r="E71" s="198"/>
      <c r="G71" s="196"/>
      <c r="H71" s="198"/>
      <c r="J71" s="196"/>
      <c r="K71" s="198"/>
      <c r="M71" s="196"/>
      <c r="N71" s="198"/>
    </row>
    <row r="72" spans="1:19">
      <c r="A72" s="253" t="s">
        <v>395</v>
      </c>
      <c r="B72" s="254">
        <f>SUM(B67:B71)</f>
        <v>0</v>
      </c>
      <c r="C72" s="174"/>
      <c r="D72" s="196"/>
      <c r="E72" s="254">
        <f>SUM(E67:E71)</f>
        <v>0</v>
      </c>
      <c r="F72" s="174"/>
      <c r="G72" s="196"/>
      <c r="H72" s="254">
        <f>SUM(H67:H71)</f>
        <v>0</v>
      </c>
      <c r="I72" s="174"/>
      <c r="J72" s="196"/>
      <c r="K72" s="254">
        <f>SUM(K67:K71)</f>
        <v>0</v>
      </c>
      <c r="L72" s="174"/>
      <c r="M72" s="196"/>
      <c r="N72" s="254">
        <f>SUM(N67:N71)</f>
        <v>0</v>
      </c>
    </row>
    <row r="73" spans="1:19" s="174" customFormat="1" ht="11" outlineLevel="1">
      <c r="A73" s="255"/>
      <c r="B73" s="259">
        <f>SUM(H73,K73,N73,E73)</f>
        <v>0</v>
      </c>
      <c r="D73" s="196"/>
      <c r="E73" s="256"/>
      <c r="G73" s="196"/>
      <c r="H73" s="256"/>
      <c r="J73" s="196"/>
      <c r="K73" s="256"/>
      <c r="M73" s="196"/>
      <c r="N73" s="256"/>
    </row>
    <row r="74" spans="1:19" s="174" customFormat="1" ht="11" outlineLevel="1">
      <c r="A74" s="255"/>
      <c r="B74" s="259">
        <f t="shared" ref="B74:B77" si="6">SUM(H74,K74,N74,E74)</f>
        <v>0</v>
      </c>
      <c r="D74" s="196"/>
      <c r="E74" s="256"/>
      <c r="G74" s="196"/>
      <c r="H74" s="256"/>
      <c r="J74" s="196"/>
      <c r="K74" s="256"/>
      <c r="M74" s="196"/>
      <c r="N74" s="256"/>
    </row>
    <row r="75" spans="1:19" s="174" customFormat="1" ht="11" outlineLevel="1">
      <c r="A75" s="255"/>
      <c r="B75" s="259">
        <f t="shared" si="6"/>
        <v>0</v>
      </c>
      <c r="D75" s="196"/>
      <c r="E75" s="256"/>
      <c r="G75" s="196"/>
      <c r="H75" s="256"/>
      <c r="J75" s="196"/>
      <c r="K75" s="256"/>
      <c r="M75" s="196"/>
      <c r="N75" s="256"/>
    </row>
    <row r="76" spans="1:19" s="174" customFormat="1" ht="11" outlineLevel="1">
      <c r="A76" s="255"/>
      <c r="B76" s="259">
        <f t="shared" si="6"/>
        <v>0</v>
      </c>
      <c r="D76" s="196"/>
      <c r="E76" s="256"/>
      <c r="G76" s="196"/>
      <c r="H76" s="256"/>
      <c r="J76" s="196"/>
      <c r="K76" s="256"/>
      <c r="M76" s="196"/>
      <c r="N76" s="256"/>
    </row>
    <row r="77" spans="1:19" s="174" customFormat="1" ht="11" outlineLevel="1">
      <c r="A77" s="255"/>
      <c r="B77" s="259">
        <f t="shared" si="6"/>
        <v>0</v>
      </c>
      <c r="D77" s="196"/>
      <c r="E77" s="256"/>
      <c r="G77" s="196"/>
      <c r="H77" s="256"/>
      <c r="J77" s="196"/>
      <c r="K77" s="256"/>
      <c r="M77" s="196"/>
      <c r="N77" s="256"/>
    </row>
    <row r="78" spans="1:19">
      <c r="A78" s="257" t="s">
        <v>396</v>
      </c>
      <c r="B78" s="258">
        <f>SUM(B73:B77)</f>
        <v>0</v>
      </c>
      <c r="C78" s="174"/>
      <c r="D78" s="196"/>
      <c r="E78" s="258">
        <f>SUM(E73:E77)</f>
        <v>0</v>
      </c>
      <c r="F78" s="174"/>
      <c r="G78" s="196"/>
      <c r="H78" s="258">
        <f>SUM(H73:H77)</f>
        <v>0</v>
      </c>
      <c r="I78" s="174"/>
      <c r="J78" s="196"/>
      <c r="K78" s="258">
        <f>SUM(K73:K77)</f>
        <v>0</v>
      </c>
      <c r="L78" s="174"/>
      <c r="M78" s="196"/>
      <c r="N78" s="258">
        <f>SUM(N73:N77)</f>
        <v>0</v>
      </c>
    </row>
    <row r="79" spans="1:19" s="174" customFormat="1" ht="11" outlineLevel="1">
      <c r="A79" s="197"/>
      <c r="B79" s="259">
        <f t="shared" ref="B79:B83" si="7">SUM(H79,K79,N79,E79)</f>
        <v>0</v>
      </c>
      <c r="D79" s="196"/>
      <c r="E79" s="198"/>
      <c r="G79" s="196"/>
      <c r="H79" s="198"/>
      <c r="J79" s="196"/>
      <c r="K79" s="198"/>
      <c r="M79" s="196"/>
      <c r="N79" s="198"/>
    </row>
    <row r="80" spans="1:19" s="174" customFormat="1" ht="11" outlineLevel="1">
      <c r="A80" s="197"/>
      <c r="B80" s="259">
        <f t="shared" si="7"/>
        <v>0</v>
      </c>
      <c r="D80" s="196"/>
      <c r="E80" s="198"/>
      <c r="G80" s="196"/>
      <c r="H80" s="198"/>
      <c r="J80" s="196"/>
      <c r="K80" s="198"/>
      <c r="M80" s="196"/>
      <c r="N80" s="198"/>
    </row>
    <row r="81" spans="1:19" s="174" customFormat="1" ht="11" outlineLevel="1">
      <c r="A81" s="197"/>
      <c r="B81" s="259">
        <f>SUM(H81,K81,N81,E81)</f>
        <v>0</v>
      </c>
      <c r="D81" s="196"/>
      <c r="E81" s="198"/>
      <c r="G81" s="196"/>
      <c r="H81" s="198"/>
      <c r="J81" s="196"/>
      <c r="K81" s="198"/>
      <c r="M81" s="196"/>
      <c r="N81" s="198"/>
    </row>
    <row r="82" spans="1:19" s="174" customFormat="1" ht="11" outlineLevel="1">
      <c r="A82" s="197"/>
      <c r="B82" s="259">
        <f t="shared" si="7"/>
        <v>0</v>
      </c>
      <c r="D82" s="196"/>
      <c r="E82" s="198"/>
      <c r="G82" s="196"/>
      <c r="H82" s="198"/>
      <c r="J82" s="196"/>
      <c r="K82" s="198"/>
      <c r="M82" s="196"/>
      <c r="N82" s="198"/>
    </row>
    <row r="83" spans="1:19" s="174" customFormat="1" ht="11" outlineLevel="1">
      <c r="A83" s="197"/>
      <c r="B83" s="259">
        <f t="shared" si="7"/>
        <v>0</v>
      </c>
      <c r="D83" s="196"/>
      <c r="E83" s="198"/>
      <c r="G83" s="196"/>
      <c r="H83" s="198"/>
      <c r="J83" s="196"/>
      <c r="K83" s="198"/>
      <c r="M83" s="196"/>
      <c r="N83" s="198"/>
    </row>
    <row r="84" spans="1:19">
      <c r="A84" s="253" t="s">
        <v>397</v>
      </c>
      <c r="B84" s="254">
        <f>SUM(B79:B83)</f>
        <v>0</v>
      </c>
      <c r="C84" s="174"/>
      <c r="D84" s="196"/>
      <c r="E84" s="254">
        <f>SUM(E79:E83)</f>
        <v>0</v>
      </c>
      <c r="F84" s="174"/>
      <c r="G84" s="196"/>
      <c r="H84" s="254">
        <f>SUM(H79:H83)</f>
        <v>0</v>
      </c>
      <c r="I84" s="174"/>
      <c r="J84" s="196"/>
      <c r="K84" s="254">
        <f>SUM(K79:K83)</f>
        <v>0</v>
      </c>
      <c r="L84" s="174"/>
      <c r="M84" s="196"/>
      <c r="N84" s="254">
        <f>SUM(N79:N83)</f>
        <v>0</v>
      </c>
    </row>
    <row r="85" spans="1:19" s="110" customFormat="1">
      <c r="A85" s="142" t="s">
        <v>394</v>
      </c>
      <c r="B85" s="151">
        <f>SUM(B72,B78,B84)</f>
        <v>0</v>
      </c>
      <c r="C85" s="153">
        <f>IFERROR(B85/B$66, 0)</f>
        <v>0</v>
      </c>
      <c r="D85" s="109"/>
      <c r="E85" s="151">
        <f>SUM(E72,E78,E84)</f>
        <v>0</v>
      </c>
      <c r="F85" s="153">
        <f>IFERROR(E85/E$66, 0)</f>
        <v>0</v>
      </c>
      <c r="G85" s="109"/>
      <c r="H85" s="151">
        <f>SUM(H72,H78,H84)</f>
        <v>0</v>
      </c>
      <c r="I85" s="153">
        <f>IFERROR(H85/H$66, 0)</f>
        <v>0</v>
      </c>
      <c r="J85" s="109"/>
      <c r="K85" s="151">
        <f>SUM(K72,K78,K84)</f>
        <v>0</v>
      </c>
      <c r="L85" s="153">
        <f>IFERROR(K85/K$66, 0)</f>
        <v>0</v>
      </c>
      <c r="M85" s="109"/>
      <c r="N85" s="151">
        <f>SUM(N72,N78,N84)</f>
        <v>0</v>
      </c>
      <c r="O85" s="153">
        <f>IFERROR(N85/N$66, 0)</f>
        <v>0</v>
      </c>
      <c r="P85" s="109"/>
      <c r="Q85" s="109"/>
      <c r="R85" s="109"/>
      <c r="S85" s="109"/>
    </row>
    <row r="86" spans="1:19" s="110" customFormat="1">
      <c r="A86" s="142" t="s">
        <v>398</v>
      </c>
      <c r="B86" s="151">
        <f>B66-B85</f>
        <v>0</v>
      </c>
      <c r="C86" s="153">
        <f>IFERROR(B86/B$66, 0)</f>
        <v>0</v>
      </c>
      <c r="D86" s="109"/>
      <c r="E86" s="151">
        <f>E66-E85</f>
        <v>0</v>
      </c>
      <c r="F86" s="153">
        <f>IFERROR(E86/E$66, 0)</f>
        <v>0</v>
      </c>
      <c r="G86" s="109"/>
      <c r="H86" s="151">
        <f>H66-H85</f>
        <v>0</v>
      </c>
      <c r="I86" s="153">
        <f>IFERROR(H86/H$66, 0)</f>
        <v>0</v>
      </c>
      <c r="J86" s="109"/>
      <c r="K86" s="151">
        <f>K66-K85</f>
        <v>0</v>
      </c>
      <c r="L86" s="153">
        <f>IFERROR(K86/K$66, 0)</f>
        <v>0</v>
      </c>
      <c r="M86" s="109"/>
      <c r="N86" s="151">
        <f>N66-N85</f>
        <v>0</v>
      </c>
      <c r="O86" s="153">
        <f>IFERROR(N86/N$66, 0)</f>
        <v>0</v>
      </c>
      <c r="P86" s="109"/>
      <c r="Q86" s="109"/>
      <c r="R86" s="109"/>
      <c r="S86" s="109"/>
    </row>
    <row r="87" spans="1:19" s="174" customFormat="1" ht="11" outlineLevel="1">
      <c r="A87" s="255"/>
      <c r="B87" s="259">
        <f t="shared" ref="B87:B91" si="8">SUM(H87,K87,N87,E87)</f>
        <v>0</v>
      </c>
      <c r="D87" s="196"/>
      <c r="E87" s="256"/>
      <c r="G87" s="196"/>
      <c r="H87" s="256"/>
      <c r="J87" s="196"/>
      <c r="K87" s="256"/>
      <c r="M87" s="196"/>
      <c r="N87" s="256"/>
    </row>
    <row r="88" spans="1:19" s="174" customFormat="1" ht="11" outlineLevel="1">
      <c r="A88" s="255"/>
      <c r="B88" s="259">
        <f t="shared" si="8"/>
        <v>0</v>
      </c>
      <c r="D88" s="196"/>
      <c r="E88" s="256"/>
      <c r="G88" s="196"/>
      <c r="H88" s="256"/>
      <c r="J88" s="196"/>
      <c r="K88" s="256"/>
      <c r="M88" s="196"/>
      <c r="N88" s="256"/>
    </row>
    <row r="89" spans="1:19" s="174" customFormat="1" ht="11" outlineLevel="1">
      <c r="A89" s="255"/>
      <c r="B89" s="259">
        <f>SUM(H89,K89,N89,E89)</f>
        <v>0</v>
      </c>
      <c r="D89" s="196"/>
      <c r="E89" s="256"/>
      <c r="G89" s="196"/>
      <c r="H89" s="256"/>
      <c r="J89" s="196"/>
      <c r="K89" s="256"/>
      <c r="M89" s="196"/>
      <c r="N89" s="256"/>
    </row>
    <row r="90" spans="1:19" s="174" customFormat="1" ht="11" outlineLevel="1">
      <c r="A90" s="255"/>
      <c r="B90" s="259">
        <f t="shared" si="8"/>
        <v>0</v>
      </c>
      <c r="D90" s="196"/>
      <c r="E90" s="256"/>
      <c r="G90" s="196"/>
      <c r="H90" s="256"/>
      <c r="J90" s="196"/>
      <c r="K90" s="256"/>
      <c r="M90" s="196"/>
      <c r="N90" s="256"/>
    </row>
    <row r="91" spans="1:19" s="174" customFormat="1" ht="11" outlineLevel="1">
      <c r="A91" s="255"/>
      <c r="B91" s="259">
        <f t="shared" si="8"/>
        <v>0</v>
      </c>
      <c r="D91" s="196"/>
      <c r="E91" s="256"/>
      <c r="G91" s="196"/>
      <c r="H91" s="256"/>
      <c r="J91" s="196"/>
      <c r="K91" s="256"/>
      <c r="M91" s="196"/>
      <c r="N91" s="256"/>
    </row>
    <row r="92" spans="1:19" s="110" customFormat="1">
      <c r="A92" s="142" t="s">
        <v>399</v>
      </c>
      <c r="B92" s="151">
        <f>SUM(B87:B91)</f>
        <v>0</v>
      </c>
      <c r="C92" s="153">
        <f>IFERROR(B92/B$66, 0)</f>
        <v>0</v>
      </c>
      <c r="D92" s="109"/>
      <c r="E92" s="151">
        <f>SUM(E87:E91)</f>
        <v>0</v>
      </c>
      <c r="F92" s="153">
        <f>IFERROR(E92/E$66, 0)</f>
        <v>0</v>
      </c>
      <c r="G92" s="109"/>
      <c r="H92" s="151">
        <f>SUM(H87:H91)</f>
        <v>0</v>
      </c>
      <c r="I92" s="153">
        <f>IFERROR(H92/H$66, 0)</f>
        <v>0</v>
      </c>
      <c r="J92" s="109"/>
      <c r="K92" s="151">
        <f>SUM(K87:K91)</f>
        <v>0</v>
      </c>
      <c r="L92" s="153">
        <f>IFERROR(K92/K$66, 0)</f>
        <v>0</v>
      </c>
      <c r="M92" s="109"/>
      <c r="N92" s="151">
        <f>SUM(N87:N91)</f>
        <v>0</v>
      </c>
      <c r="O92" s="153">
        <f>IFERROR(N92/N$66, 0)</f>
        <v>0</v>
      </c>
      <c r="P92" s="109"/>
      <c r="Q92" s="109"/>
      <c r="R92" s="109"/>
      <c r="S92" s="109"/>
    </row>
    <row r="93" spans="1:19" s="110" customFormat="1">
      <c r="A93" s="142" t="s">
        <v>393</v>
      </c>
      <c r="B93" s="151">
        <f>B86-B92</f>
        <v>0</v>
      </c>
      <c r="C93" s="153">
        <f>IFERROR(B93/B$66, 0)</f>
        <v>0</v>
      </c>
      <c r="D93" s="109"/>
      <c r="E93" s="151">
        <f>E86-E92</f>
        <v>0</v>
      </c>
      <c r="F93" s="153">
        <f>IFERROR(E93/E$66, 0)</f>
        <v>0</v>
      </c>
      <c r="G93" s="109"/>
      <c r="H93" s="151">
        <f>H86-H92</f>
        <v>0</v>
      </c>
      <c r="I93" s="153">
        <f>IFERROR(H93/H$66, 0)</f>
        <v>0</v>
      </c>
      <c r="J93" s="109"/>
      <c r="K93" s="151">
        <f>K86-K92</f>
        <v>0</v>
      </c>
      <c r="L93" s="153">
        <f>IFERROR(K93/K$66, 0)</f>
        <v>0</v>
      </c>
      <c r="M93" s="109"/>
      <c r="N93" s="151">
        <f>N86-N92</f>
        <v>0</v>
      </c>
      <c r="O93" s="153">
        <f>IFERROR(N93/N$66, 0)</f>
        <v>0</v>
      </c>
      <c r="P93" s="109"/>
      <c r="Q93" s="109"/>
      <c r="R93" s="109"/>
      <c r="S93" s="109"/>
    </row>
  </sheetData>
  <sheetProtection algorithmName="SHA-512" hashValue="mFMTPniv6I4MtdZvhAfxObf33BWBy1jcBUMUTUpvv1jiyo1gAiHai4+cnzGgh91/VP3yN5MxgKZqoOAe+8dgCQ==" saltValue="xHII0n/hTPi0+dQOsQCb4w==" spinCount="100000" sheet="1" insertColumns="0" insertRows="0"/>
  <mergeCells count="4">
    <mergeCell ref="D6:D7"/>
    <mergeCell ref="G6:G7"/>
    <mergeCell ref="J6:J7"/>
    <mergeCell ref="M6:M7"/>
  </mergeCells>
  <pageMargins left="0.7" right="0.7" top="0.78740157499999996" bottom="0.78740157499999996" header="0.3" footer="0.3"/>
  <pageSetup paperSize="9" scale="55" fitToHeight="0" orientation="landscape" horizontalDpi="0" verticalDpi="0"/>
  <headerFooter>
    <oddFooter>&amp;R&amp;"Calibri,Standard"&amp;K000000ERSTELLT: 09.12.2021 / ds</oddFooter>
  </headerFooter>
  <rowBreaks count="1" manualBreakCount="1">
    <brk id="56" max="16383" man="1"/>
  </rowBreak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I76"/>
  <sheetViews>
    <sheetView zoomScale="150" zoomScaleNormal="150" workbookViewId="0">
      <selection activeCell="C21" sqref="C21"/>
    </sheetView>
  </sheetViews>
  <sheetFormatPr baseColWidth="10" defaultRowHeight="16"/>
  <cols>
    <col min="1" max="1" width="8.1640625" style="109" customWidth="1"/>
    <col min="2" max="2" width="21.6640625" style="109" customWidth="1"/>
    <col min="3" max="3" width="40.5" style="109" customWidth="1"/>
    <col min="4" max="4" width="12.83203125" style="109" customWidth="1"/>
    <col min="5" max="5" width="8.5" style="109" bestFit="1" customWidth="1"/>
    <col min="6" max="6" width="7.83203125" style="109" bestFit="1" customWidth="1"/>
    <col min="7" max="7" width="12" style="109" customWidth="1"/>
    <col min="8" max="8" width="15" style="109" customWidth="1"/>
    <col min="9" max="9" width="44" style="109" bestFit="1" customWidth="1"/>
    <col min="10" max="16384" width="10.83203125" style="109"/>
  </cols>
  <sheetData>
    <row r="1" spans="1:9">
      <c r="C1" s="162" t="s">
        <v>63</v>
      </c>
      <c r="D1" s="163" t="e">
        <f>#REF!</f>
        <v>#REF!</v>
      </c>
      <c r="E1" s="164"/>
      <c r="F1" s="164"/>
      <c r="G1" s="164"/>
      <c r="H1" s="164"/>
    </row>
    <row r="2" spans="1:9">
      <c r="C2" s="162" t="s">
        <v>64</v>
      </c>
      <c r="D2" s="163" t="e">
        <f>#REF!</f>
        <v>#REF!</v>
      </c>
      <c r="E2" s="164"/>
      <c r="F2" s="164"/>
      <c r="G2" s="164"/>
      <c r="H2" s="164"/>
    </row>
    <row r="3" spans="1:9">
      <c r="C3" s="162" t="s">
        <v>65</v>
      </c>
      <c r="D3" s="163" t="e">
        <f>#REF!</f>
        <v>#REF!</v>
      </c>
      <c r="E3" s="164"/>
      <c r="F3" s="164"/>
      <c r="G3" s="164"/>
      <c r="H3" s="164"/>
    </row>
    <row r="4" spans="1:9">
      <c r="C4" s="162" t="s">
        <v>66</v>
      </c>
      <c r="D4" s="163" t="e">
        <f>#REF!</f>
        <v>#REF!</v>
      </c>
      <c r="E4" s="164"/>
      <c r="F4" s="164"/>
      <c r="G4" s="164"/>
      <c r="H4" s="164"/>
    </row>
    <row r="6" spans="1:9">
      <c r="A6" s="191" t="s">
        <v>261</v>
      </c>
    </row>
    <row r="7" spans="1:9">
      <c r="A7" s="191" t="s">
        <v>262</v>
      </c>
    </row>
    <row r="8" spans="1:9">
      <c r="A8" s="191" t="s">
        <v>263</v>
      </c>
    </row>
    <row r="9" spans="1:9">
      <c r="A9" s="191" t="s">
        <v>264</v>
      </c>
    </row>
    <row r="11" spans="1:9" s="167" customFormat="1" ht="33" customHeight="1">
      <c r="A11" s="165" t="s">
        <v>24</v>
      </c>
      <c r="B11" s="165" t="s">
        <v>67</v>
      </c>
      <c r="C11" s="165" t="s">
        <v>362</v>
      </c>
      <c r="D11" s="165" t="s">
        <v>68</v>
      </c>
      <c r="E11" s="166" t="s">
        <v>114</v>
      </c>
      <c r="F11" s="166" t="s">
        <v>69</v>
      </c>
      <c r="G11" s="166" t="s">
        <v>70</v>
      </c>
      <c r="H11" s="166" t="s">
        <v>154</v>
      </c>
    </row>
    <row r="12" spans="1:9">
      <c r="A12" s="168" t="s">
        <v>28</v>
      </c>
      <c r="B12" s="168" t="s">
        <v>108</v>
      </c>
      <c r="C12" s="169"/>
      <c r="D12" s="168" t="s">
        <v>5</v>
      </c>
      <c r="E12" s="170">
        <v>1</v>
      </c>
      <c r="F12" s="168">
        <v>18</v>
      </c>
      <c r="G12" s="171">
        <f>IFERROR(VLOOKUP(C12,PHZH_Personal!A$4:D$9, 4,FALSE),)</f>
        <v>0</v>
      </c>
      <c r="H12" s="172">
        <f t="shared" ref="H12:H23" si="0">G12*E12*F12/12</f>
        <v>0</v>
      </c>
      <c r="I12" s="174" t="s">
        <v>333</v>
      </c>
    </row>
    <row r="13" spans="1:9">
      <c r="A13" s="168" t="s">
        <v>28</v>
      </c>
      <c r="B13" s="173"/>
      <c r="C13" s="169"/>
      <c r="D13" s="173"/>
      <c r="E13" s="170"/>
      <c r="F13" s="168"/>
      <c r="G13" s="171">
        <f>IFERROR(VLOOKUP(C13,PHZH_Personal!A$4:D$9, 4,FALSE),)</f>
        <v>0</v>
      </c>
      <c r="H13" s="172">
        <f t="shared" si="0"/>
        <v>0</v>
      </c>
      <c r="I13" s="174" t="s">
        <v>333</v>
      </c>
    </row>
    <row r="14" spans="1:9">
      <c r="A14" s="168" t="s">
        <v>28</v>
      </c>
      <c r="B14" s="173"/>
      <c r="C14" s="169"/>
      <c r="D14" s="173"/>
      <c r="E14" s="170"/>
      <c r="F14" s="168"/>
      <c r="G14" s="171">
        <f>IFERROR(VLOOKUP(C14,PHZH_Personal!A$4:D$9, 4,FALSE),)</f>
        <v>0</v>
      </c>
      <c r="H14" s="172">
        <f t="shared" si="0"/>
        <v>0</v>
      </c>
      <c r="I14" s="174" t="s">
        <v>333</v>
      </c>
    </row>
    <row r="15" spans="1:9">
      <c r="A15" s="168" t="s">
        <v>28</v>
      </c>
      <c r="B15" s="173"/>
      <c r="C15" s="169"/>
      <c r="D15" s="173"/>
      <c r="E15" s="170"/>
      <c r="F15" s="168"/>
      <c r="G15" s="171">
        <f>IFERROR(VLOOKUP(C15,PHZH_Personal!A$4:D$9, 4,FALSE),)</f>
        <v>0</v>
      </c>
      <c r="H15" s="172">
        <f t="shared" si="0"/>
        <v>0</v>
      </c>
      <c r="I15" s="174" t="s">
        <v>333</v>
      </c>
    </row>
    <row r="16" spans="1:9">
      <c r="A16" s="168" t="s">
        <v>28</v>
      </c>
      <c r="B16" s="173"/>
      <c r="C16" s="169"/>
      <c r="D16" s="173"/>
      <c r="E16" s="170"/>
      <c r="F16" s="168"/>
      <c r="G16" s="171">
        <f>IFERROR(VLOOKUP(C16,PHZH_Personal!A$4:D$9, 4,FALSE),)</f>
        <v>0</v>
      </c>
      <c r="H16" s="172">
        <f t="shared" si="0"/>
        <v>0</v>
      </c>
      <c r="I16" s="174" t="s">
        <v>333</v>
      </c>
    </row>
    <row r="17" spans="1:9">
      <c r="A17" s="168" t="s">
        <v>28</v>
      </c>
      <c r="B17" s="173"/>
      <c r="C17" s="169"/>
      <c r="D17" s="173"/>
      <c r="E17" s="170"/>
      <c r="F17" s="168"/>
      <c r="G17" s="171">
        <f>IFERROR(VLOOKUP(C17,PHZH_Personal!A$4:D$9, 4,FALSE),)</f>
        <v>0</v>
      </c>
      <c r="H17" s="172">
        <f t="shared" ref="H17" si="1">G17*E17*F17/12</f>
        <v>0</v>
      </c>
      <c r="I17" s="174" t="s">
        <v>333</v>
      </c>
    </row>
    <row r="18" spans="1:9">
      <c r="A18" s="168" t="s">
        <v>28</v>
      </c>
      <c r="B18" s="173"/>
      <c r="C18" s="169"/>
      <c r="D18" s="173"/>
      <c r="E18" s="170"/>
      <c r="F18" s="168"/>
      <c r="G18" s="192"/>
      <c r="H18" s="172">
        <f t="shared" si="0"/>
        <v>0</v>
      </c>
      <c r="I18" s="174" t="s">
        <v>166</v>
      </c>
    </row>
    <row r="19" spans="1:9">
      <c r="A19" s="168" t="s">
        <v>28</v>
      </c>
      <c r="B19" s="173"/>
      <c r="C19" s="169"/>
      <c r="D19" s="173"/>
      <c r="E19" s="170"/>
      <c r="F19" s="168"/>
      <c r="G19" s="192"/>
      <c r="H19" s="172">
        <f t="shared" ref="H19" si="2">G19*E19*F19/12</f>
        <v>0</v>
      </c>
      <c r="I19" s="174" t="s">
        <v>166</v>
      </c>
    </row>
    <row r="20" spans="1:9">
      <c r="A20" s="168" t="s">
        <v>28</v>
      </c>
      <c r="B20" s="173"/>
      <c r="C20" s="169"/>
      <c r="D20" s="173"/>
      <c r="E20" s="170"/>
      <c r="F20" s="168"/>
      <c r="G20" s="192"/>
      <c r="H20" s="172">
        <f t="shared" si="0"/>
        <v>0</v>
      </c>
      <c r="I20" s="174" t="s">
        <v>166</v>
      </c>
    </row>
    <row r="21" spans="1:9">
      <c r="A21" s="168" t="s">
        <v>28</v>
      </c>
      <c r="B21" s="173"/>
      <c r="C21" s="169"/>
      <c r="D21" s="173"/>
      <c r="E21" s="170"/>
      <c r="F21" s="168"/>
      <c r="G21" s="192"/>
      <c r="H21" s="172">
        <f t="shared" si="0"/>
        <v>0</v>
      </c>
      <c r="I21" s="174" t="s">
        <v>166</v>
      </c>
    </row>
    <row r="22" spans="1:9">
      <c r="A22" s="168" t="s">
        <v>28</v>
      </c>
      <c r="B22" s="173"/>
      <c r="C22" s="169"/>
      <c r="D22" s="173"/>
      <c r="E22" s="170"/>
      <c r="F22" s="168"/>
      <c r="G22" s="192"/>
      <c r="H22" s="172">
        <f t="shared" si="0"/>
        <v>0</v>
      </c>
      <c r="I22" s="174" t="s">
        <v>166</v>
      </c>
    </row>
    <row r="23" spans="1:9">
      <c r="A23" s="168" t="s">
        <v>28</v>
      </c>
      <c r="B23" s="173"/>
      <c r="C23" s="169"/>
      <c r="D23" s="173"/>
      <c r="E23" s="170"/>
      <c r="F23" s="168"/>
      <c r="G23" s="192"/>
      <c r="H23" s="172">
        <f t="shared" si="0"/>
        <v>0</v>
      </c>
      <c r="I23" s="174" t="s">
        <v>166</v>
      </c>
    </row>
    <row r="24" spans="1:9" ht="11" customHeight="1">
      <c r="A24" s="132" t="s">
        <v>110</v>
      </c>
    </row>
    <row r="25" spans="1:9" s="136" customFormat="1">
      <c r="A25" s="175" t="s">
        <v>113</v>
      </c>
      <c r="B25" s="176"/>
      <c r="C25" s="175"/>
      <c r="D25" s="176"/>
      <c r="E25" s="177"/>
      <c r="F25" s="175"/>
      <c r="G25" s="178"/>
      <c r="H25" s="178">
        <f>SUM(H12:H24)</f>
        <v>0</v>
      </c>
    </row>
    <row r="28" spans="1:9" s="167" customFormat="1" ht="33" customHeight="1">
      <c r="A28" s="165" t="s">
        <v>24</v>
      </c>
      <c r="B28" s="165" t="s">
        <v>67</v>
      </c>
      <c r="C28" s="165" t="s">
        <v>362</v>
      </c>
      <c r="D28" s="165" t="s">
        <v>68</v>
      </c>
      <c r="E28" s="166" t="s">
        <v>114</v>
      </c>
      <c r="F28" s="166" t="s">
        <v>69</v>
      </c>
      <c r="G28" s="166" t="s">
        <v>70</v>
      </c>
      <c r="H28" s="166" t="s">
        <v>154</v>
      </c>
    </row>
    <row r="29" spans="1:9">
      <c r="A29" s="168" t="s">
        <v>26</v>
      </c>
      <c r="B29" s="168" t="s">
        <v>108</v>
      </c>
      <c r="C29" s="220"/>
      <c r="D29" s="168"/>
      <c r="E29" s="170"/>
      <c r="F29" s="168"/>
      <c r="G29" s="171">
        <f>IFERROR(VLOOKUP(C29,UZH_Personal!A$4:M$10, 13,FALSE),)</f>
        <v>0</v>
      </c>
      <c r="H29" s="172">
        <f t="shared" ref="H29:H40" si="3">G29*E29*F29/12</f>
        <v>0</v>
      </c>
      <c r="I29" s="174" t="s">
        <v>333</v>
      </c>
    </row>
    <row r="30" spans="1:9">
      <c r="A30" s="168" t="s">
        <v>26</v>
      </c>
      <c r="B30" s="173"/>
      <c r="C30" s="220"/>
      <c r="D30" s="173"/>
      <c r="E30" s="170"/>
      <c r="F30" s="168"/>
      <c r="G30" s="171">
        <f>IFERROR(VLOOKUP(C30,UZH_Personal!A$4:M$10, 13,FALSE),)</f>
        <v>0</v>
      </c>
      <c r="H30" s="172">
        <f t="shared" si="3"/>
        <v>0</v>
      </c>
      <c r="I30" s="174" t="s">
        <v>333</v>
      </c>
    </row>
    <row r="31" spans="1:9">
      <c r="A31" s="168" t="s">
        <v>26</v>
      </c>
      <c r="B31" s="173"/>
      <c r="C31" s="220"/>
      <c r="D31" s="173"/>
      <c r="E31" s="170"/>
      <c r="F31" s="168"/>
      <c r="G31" s="171">
        <f>IFERROR(VLOOKUP(C31,UZH_Personal!A$4:M$10, 13,FALSE),)</f>
        <v>0</v>
      </c>
      <c r="H31" s="172">
        <f t="shared" si="3"/>
        <v>0</v>
      </c>
      <c r="I31" s="174" t="s">
        <v>333</v>
      </c>
    </row>
    <row r="32" spans="1:9">
      <c r="A32" s="168" t="s">
        <v>26</v>
      </c>
      <c r="B32" s="173"/>
      <c r="C32" s="220"/>
      <c r="D32" s="173"/>
      <c r="E32" s="170"/>
      <c r="F32" s="168"/>
      <c r="G32" s="171">
        <f>IFERROR(VLOOKUP(C32,UZH_Personal!A$4:M$10, 13,FALSE),)</f>
        <v>0</v>
      </c>
      <c r="H32" s="172">
        <f t="shared" si="3"/>
        <v>0</v>
      </c>
      <c r="I32" s="174" t="s">
        <v>333</v>
      </c>
    </row>
    <row r="33" spans="1:9">
      <c r="A33" s="168" t="s">
        <v>26</v>
      </c>
      <c r="B33" s="173"/>
      <c r="C33" s="220"/>
      <c r="D33" s="173"/>
      <c r="E33" s="170"/>
      <c r="F33" s="168"/>
      <c r="G33" s="171">
        <f>IFERROR(VLOOKUP(C33,UZH_Personal!A$4:M$10, 13,FALSE),)</f>
        <v>0</v>
      </c>
      <c r="H33" s="172">
        <f t="shared" si="3"/>
        <v>0</v>
      </c>
      <c r="I33" s="174" t="s">
        <v>333</v>
      </c>
    </row>
    <row r="34" spans="1:9">
      <c r="A34" s="168" t="s">
        <v>26</v>
      </c>
      <c r="B34" s="173"/>
      <c r="C34" s="220"/>
      <c r="D34" s="173"/>
      <c r="E34" s="170"/>
      <c r="F34" s="168"/>
      <c r="G34" s="171">
        <f>IFERROR(VLOOKUP(C34,UZH_Personal!A$4:M$10, 13,FALSE),)</f>
        <v>0</v>
      </c>
      <c r="H34" s="172">
        <f t="shared" si="3"/>
        <v>0</v>
      </c>
      <c r="I34" s="174" t="s">
        <v>333</v>
      </c>
    </row>
    <row r="35" spans="1:9">
      <c r="A35" s="168" t="s">
        <v>26</v>
      </c>
      <c r="B35" s="173"/>
      <c r="C35" s="220"/>
      <c r="D35" s="173"/>
      <c r="E35" s="170"/>
      <c r="F35" s="168"/>
      <c r="G35" s="192"/>
      <c r="H35" s="172">
        <f t="shared" si="3"/>
        <v>0</v>
      </c>
      <c r="I35" s="174" t="s">
        <v>166</v>
      </c>
    </row>
    <row r="36" spans="1:9">
      <c r="A36" s="168" t="s">
        <v>26</v>
      </c>
      <c r="B36" s="173"/>
      <c r="C36" s="220"/>
      <c r="D36" s="173"/>
      <c r="E36" s="170"/>
      <c r="F36" s="168"/>
      <c r="G36" s="192"/>
      <c r="H36" s="172">
        <f t="shared" ref="H36" si="4">G36*E36*F36/12</f>
        <v>0</v>
      </c>
      <c r="I36" s="174" t="s">
        <v>166</v>
      </c>
    </row>
    <row r="37" spans="1:9">
      <c r="A37" s="168" t="s">
        <v>26</v>
      </c>
      <c r="B37" s="173"/>
      <c r="C37" s="220"/>
      <c r="D37" s="173"/>
      <c r="E37" s="170"/>
      <c r="F37" s="168"/>
      <c r="G37" s="192"/>
      <c r="H37" s="172">
        <f t="shared" si="3"/>
        <v>0</v>
      </c>
      <c r="I37" s="174" t="s">
        <v>166</v>
      </c>
    </row>
    <row r="38" spans="1:9">
      <c r="A38" s="168" t="s">
        <v>26</v>
      </c>
      <c r="B38" s="173"/>
      <c r="C38" s="220"/>
      <c r="D38" s="173"/>
      <c r="E38" s="170"/>
      <c r="F38" s="168"/>
      <c r="G38" s="192"/>
      <c r="H38" s="172">
        <f t="shared" ref="H38" si="5">G38*E38*F38/12</f>
        <v>0</v>
      </c>
      <c r="I38" s="174" t="s">
        <v>166</v>
      </c>
    </row>
    <row r="39" spans="1:9">
      <c r="A39" s="168" t="s">
        <v>26</v>
      </c>
      <c r="B39" s="173"/>
      <c r="C39" s="220"/>
      <c r="D39" s="173"/>
      <c r="E39" s="170"/>
      <c r="F39" s="168"/>
      <c r="G39" s="192"/>
      <c r="H39" s="172">
        <f t="shared" si="3"/>
        <v>0</v>
      </c>
      <c r="I39" s="174" t="s">
        <v>166</v>
      </c>
    </row>
    <row r="40" spans="1:9">
      <c r="A40" s="168" t="s">
        <v>26</v>
      </c>
      <c r="B40" s="173"/>
      <c r="C40" s="220"/>
      <c r="D40" s="173"/>
      <c r="E40" s="170"/>
      <c r="F40" s="168"/>
      <c r="G40" s="192"/>
      <c r="H40" s="172">
        <f t="shared" si="3"/>
        <v>0</v>
      </c>
      <c r="I40" s="174" t="s">
        <v>166</v>
      </c>
    </row>
    <row r="41" spans="1:9" ht="11" customHeight="1">
      <c r="A41" s="132" t="s">
        <v>110</v>
      </c>
    </row>
    <row r="42" spans="1:9" s="136" customFormat="1">
      <c r="A42" s="175" t="s">
        <v>111</v>
      </c>
      <c r="B42" s="176"/>
      <c r="C42" s="175"/>
      <c r="D42" s="176"/>
      <c r="E42" s="177"/>
      <c r="F42" s="175"/>
      <c r="G42" s="178"/>
      <c r="H42" s="178">
        <f>SUM(H29:H41)</f>
        <v>0</v>
      </c>
    </row>
    <row r="45" spans="1:9" s="167" customFormat="1" ht="33" customHeight="1">
      <c r="A45" s="165" t="s">
        <v>24</v>
      </c>
      <c r="B45" s="165" t="s">
        <v>67</v>
      </c>
      <c r="C45" s="165" t="s">
        <v>362</v>
      </c>
      <c r="D45" s="165" t="s">
        <v>68</v>
      </c>
      <c r="E45" s="166" t="s">
        <v>233</v>
      </c>
      <c r="F45" s="166"/>
      <c r="G45" s="166" t="s">
        <v>234</v>
      </c>
      <c r="H45" s="166" t="s">
        <v>154</v>
      </c>
    </row>
    <row r="46" spans="1:9">
      <c r="A46" s="168" t="s">
        <v>25</v>
      </c>
      <c r="B46" s="168" t="s">
        <v>108</v>
      </c>
      <c r="C46" s="169"/>
      <c r="D46" s="168" t="s">
        <v>5</v>
      </c>
      <c r="E46" s="180"/>
      <c r="F46" s="181"/>
      <c r="G46" s="179">
        <f>IFERROR(VLOOKUP(C46,ZHAW_Personal!A$4:D$8, 2,FALSE),)</f>
        <v>0</v>
      </c>
      <c r="H46" s="172">
        <f>G46*E46</f>
        <v>0</v>
      </c>
      <c r="I46" s="174" t="s">
        <v>333</v>
      </c>
    </row>
    <row r="47" spans="1:9">
      <c r="A47" s="168" t="s">
        <v>25</v>
      </c>
      <c r="B47" s="173"/>
      <c r="C47" s="169"/>
      <c r="D47" s="173"/>
      <c r="E47" s="180"/>
      <c r="F47" s="181"/>
      <c r="G47" s="179">
        <f>IFERROR(VLOOKUP(C47,ZHAW_Personal!A$4:D$8, 2,FALSE),)</f>
        <v>0</v>
      </c>
      <c r="H47" s="172">
        <f t="shared" ref="H47:H57" si="6">G47*E47</f>
        <v>0</v>
      </c>
      <c r="I47" s="174" t="s">
        <v>333</v>
      </c>
    </row>
    <row r="48" spans="1:9">
      <c r="A48" s="168" t="s">
        <v>25</v>
      </c>
      <c r="B48" s="173"/>
      <c r="C48" s="169"/>
      <c r="D48" s="173"/>
      <c r="E48" s="180"/>
      <c r="F48" s="181"/>
      <c r="G48" s="179">
        <f>IFERROR(VLOOKUP(C48,ZHAW_Personal!A$4:D$8, 2,FALSE),)</f>
        <v>0</v>
      </c>
      <c r="H48" s="172">
        <f t="shared" si="6"/>
        <v>0</v>
      </c>
      <c r="I48" s="174" t="s">
        <v>333</v>
      </c>
    </row>
    <row r="49" spans="1:9">
      <c r="A49" s="168" t="s">
        <v>25</v>
      </c>
      <c r="B49" s="173"/>
      <c r="C49" s="169"/>
      <c r="D49" s="173"/>
      <c r="E49" s="180"/>
      <c r="F49" s="181"/>
      <c r="G49" s="179">
        <f>IFERROR(VLOOKUP(C49,ZHAW_Personal!A$4:D$8, 2,FALSE),)</f>
        <v>0</v>
      </c>
      <c r="H49" s="172">
        <f t="shared" si="6"/>
        <v>0</v>
      </c>
      <c r="I49" s="174" t="s">
        <v>333</v>
      </c>
    </row>
    <row r="50" spans="1:9">
      <c r="A50" s="168" t="s">
        <v>25</v>
      </c>
      <c r="B50" s="173"/>
      <c r="C50" s="169"/>
      <c r="D50" s="173"/>
      <c r="E50" s="180"/>
      <c r="F50" s="181"/>
      <c r="G50" s="179">
        <f>IFERROR(VLOOKUP(C50,ZHAW_Personal!A$4:D$8, 2,FALSE),)</f>
        <v>0</v>
      </c>
      <c r="H50" s="172">
        <f t="shared" si="6"/>
        <v>0</v>
      </c>
      <c r="I50" s="174" t="s">
        <v>333</v>
      </c>
    </row>
    <row r="51" spans="1:9">
      <c r="A51" s="168" t="s">
        <v>25</v>
      </c>
      <c r="B51" s="173"/>
      <c r="C51" s="169"/>
      <c r="D51" s="173"/>
      <c r="E51" s="180"/>
      <c r="F51" s="181"/>
      <c r="G51" s="179">
        <f>IFERROR(VLOOKUP(C51,ZHAW_Personal!A$4:D$8, 2,FALSE),)</f>
        <v>0</v>
      </c>
      <c r="H51" s="172">
        <f t="shared" si="6"/>
        <v>0</v>
      </c>
      <c r="I51" s="174" t="s">
        <v>333</v>
      </c>
    </row>
    <row r="52" spans="1:9">
      <c r="A52" s="168" t="s">
        <v>25</v>
      </c>
      <c r="B52" s="173"/>
      <c r="C52" s="169"/>
      <c r="D52" s="173"/>
      <c r="E52" s="180"/>
      <c r="F52" s="181"/>
      <c r="G52" s="192"/>
      <c r="H52" s="172">
        <f t="shared" si="6"/>
        <v>0</v>
      </c>
      <c r="I52" s="174" t="s">
        <v>166</v>
      </c>
    </row>
    <row r="53" spans="1:9">
      <c r="A53" s="168" t="s">
        <v>25</v>
      </c>
      <c r="B53" s="173"/>
      <c r="C53" s="169"/>
      <c r="D53" s="173"/>
      <c r="E53" s="180"/>
      <c r="F53" s="181"/>
      <c r="G53" s="192"/>
      <c r="H53" s="172">
        <f t="shared" si="6"/>
        <v>0</v>
      </c>
      <c r="I53" s="174" t="s">
        <v>166</v>
      </c>
    </row>
    <row r="54" spans="1:9">
      <c r="A54" s="168" t="s">
        <v>25</v>
      </c>
      <c r="B54" s="173"/>
      <c r="C54" s="169"/>
      <c r="D54" s="173"/>
      <c r="E54" s="180"/>
      <c r="F54" s="181"/>
      <c r="G54" s="192"/>
      <c r="H54" s="172">
        <f t="shared" si="6"/>
        <v>0</v>
      </c>
      <c r="I54" s="174" t="s">
        <v>166</v>
      </c>
    </row>
    <row r="55" spans="1:9">
      <c r="A55" s="168" t="s">
        <v>25</v>
      </c>
      <c r="B55" s="173"/>
      <c r="C55" s="169"/>
      <c r="D55" s="173"/>
      <c r="E55" s="180"/>
      <c r="F55" s="181"/>
      <c r="G55" s="192"/>
      <c r="H55" s="172">
        <f t="shared" si="6"/>
        <v>0</v>
      </c>
      <c r="I55" s="174" t="s">
        <v>166</v>
      </c>
    </row>
    <row r="56" spans="1:9">
      <c r="A56" s="168" t="s">
        <v>25</v>
      </c>
      <c r="B56" s="173"/>
      <c r="C56" s="169"/>
      <c r="D56" s="173"/>
      <c r="E56" s="180"/>
      <c r="F56" s="181"/>
      <c r="G56" s="192"/>
      <c r="H56" s="172">
        <f t="shared" si="6"/>
        <v>0</v>
      </c>
      <c r="I56" s="174" t="s">
        <v>166</v>
      </c>
    </row>
    <row r="57" spans="1:9">
      <c r="A57" s="168" t="s">
        <v>25</v>
      </c>
      <c r="B57" s="173"/>
      <c r="C57" s="169"/>
      <c r="D57" s="173"/>
      <c r="E57" s="180"/>
      <c r="F57" s="181"/>
      <c r="G57" s="192"/>
      <c r="H57" s="172">
        <f t="shared" si="6"/>
        <v>0</v>
      </c>
      <c r="I57" s="174" t="s">
        <v>166</v>
      </c>
    </row>
    <row r="58" spans="1:9" ht="11" customHeight="1">
      <c r="A58" s="132" t="s">
        <v>110</v>
      </c>
    </row>
    <row r="59" spans="1:9" s="136" customFormat="1">
      <c r="A59" s="175" t="s">
        <v>112</v>
      </c>
      <c r="B59" s="176"/>
      <c r="C59" s="175"/>
      <c r="D59" s="176"/>
      <c r="E59" s="177"/>
      <c r="F59" s="175"/>
      <c r="G59" s="178"/>
      <c r="H59" s="178">
        <f>SUM(H46:H58)</f>
        <v>0</v>
      </c>
    </row>
    <row r="62" spans="1:9" s="167" customFormat="1" ht="33" customHeight="1">
      <c r="A62" s="165" t="s">
        <v>24</v>
      </c>
      <c r="B62" s="165" t="s">
        <v>67</v>
      </c>
      <c r="C62" s="165" t="s">
        <v>362</v>
      </c>
      <c r="D62" s="165" t="s">
        <v>68</v>
      </c>
      <c r="E62" s="166" t="s">
        <v>114</v>
      </c>
      <c r="F62" s="166" t="s">
        <v>69</v>
      </c>
      <c r="G62" s="166" t="s">
        <v>70</v>
      </c>
      <c r="H62" s="166" t="s">
        <v>154</v>
      </c>
    </row>
    <row r="63" spans="1:9">
      <c r="A63" s="168" t="s">
        <v>27</v>
      </c>
      <c r="B63" s="168" t="s">
        <v>108</v>
      </c>
      <c r="C63" s="169"/>
      <c r="D63" s="168" t="s">
        <v>5</v>
      </c>
      <c r="E63" s="170">
        <v>0.5</v>
      </c>
      <c r="F63" s="168">
        <v>18</v>
      </c>
      <c r="G63" s="171">
        <f>IFERROR(VLOOKUP(C63,ZHDK_Personal!A$4:F$14, 4,FALSE),)</f>
        <v>0</v>
      </c>
      <c r="H63" s="172">
        <f t="shared" ref="H63:H74" si="7">G63*E63*F63/12</f>
        <v>0</v>
      </c>
      <c r="I63" s="174" t="s">
        <v>333</v>
      </c>
    </row>
    <row r="64" spans="1:9">
      <c r="A64" s="168" t="s">
        <v>27</v>
      </c>
      <c r="B64" s="173"/>
      <c r="C64" s="169"/>
      <c r="D64" s="173"/>
      <c r="E64" s="170"/>
      <c r="F64" s="168"/>
      <c r="G64" s="171">
        <f>IFERROR(VLOOKUP(C64,ZHDK_Personal!A$4:F$14, 4,FALSE),)</f>
        <v>0</v>
      </c>
      <c r="H64" s="172">
        <f t="shared" si="7"/>
        <v>0</v>
      </c>
      <c r="I64" s="174" t="s">
        <v>333</v>
      </c>
    </row>
    <row r="65" spans="1:9">
      <c r="A65" s="168" t="s">
        <v>27</v>
      </c>
      <c r="B65" s="173"/>
      <c r="C65" s="169"/>
      <c r="D65" s="173"/>
      <c r="E65" s="170"/>
      <c r="F65" s="168"/>
      <c r="G65" s="171">
        <f>IFERROR(VLOOKUP(C65,ZHDK_Personal!A$4:F$14, 4,FALSE),)</f>
        <v>0</v>
      </c>
      <c r="H65" s="172">
        <f t="shared" si="7"/>
        <v>0</v>
      </c>
      <c r="I65" s="174" t="s">
        <v>333</v>
      </c>
    </row>
    <row r="66" spans="1:9">
      <c r="A66" s="168" t="s">
        <v>27</v>
      </c>
      <c r="B66" s="173"/>
      <c r="C66" s="169"/>
      <c r="D66" s="173"/>
      <c r="E66" s="170"/>
      <c r="F66" s="168"/>
      <c r="G66" s="171">
        <f>IFERROR(VLOOKUP(C66,ZHDK_Personal!A$4:F$14, 4,FALSE),)</f>
        <v>0</v>
      </c>
      <c r="H66" s="172">
        <f t="shared" si="7"/>
        <v>0</v>
      </c>
      <c r="I66" s="174" t="s">
        <v>333</v>
      </c>
    </row>
    <row r="67" spans="1:9">
      <c r="A67" s="168" t="s">
        <v>27</v>
      </c>
      <c r="B67" s="173"/>
      <c r="C67" s="169"/>
      <c r="D67" s="173"/>
      <c r="E67" s="170"/>
      <c r="F67" s="168"/>
      <c r="G67" s="171">
        <f>IFERROR(VLOOKUP(C67,ZHDK_Personal!A$4:F$14, 4,FALSE),)</f>
        <v>0</v>
      </c>
      <c r="H67" s="172">
        <f t="shared" si="7"/>
        <v>0</v>
      </c>
      <c r="I67" s="174" t="s">
        <v>333</v>
      </c>
    </row>
    <row r="68" spans="1:9">
      <c r="A68" s="168" t="s">
        <v>27</v>
      </c>
      <c r="B68" s="173"/>
      <c r="C68" s="169"/>
      <c r="D68" s="173"/>
      <c r="E68" s="170"/>
      <c r="F68" s="168"/>
      <c r="G68" s="171">
        <f>IFERROR(VLOOKUP(C68,ZHDK_Personal!A$4:F$14, 4,FALSE),)</f>
        <v>0</v>
      </c>
      <c r="H68" s="172">
        <f t="shared" si="7"/>
        <v>0</v>
      </c>
      <c r="I68" s="174" t="s">
        <v>333</v>
      </c>
    </row>
    <row r="69" spans="1:9">
      <c r="A69" s="168" t="s">
        <v>27</v>
      </c>
      <c r="B69" s="173"/>
      <c r="C69" s="169"/>
      <c r="D69" s="173"/>
      <c r="E69" s="170"/>
      <c r="F69" s="168"/>
      <c r="G69" s="192"/>
      <c r="H69" s="172">
        <f t="shared" ref="H69" si="8">G69*E69*F69/12</f>
        <v>0</v>
      </c>
      <c r="I69" s="174" t="s">
        <v>166</v>
      </c>
    </row>
    <row r="70" spans="1:9">
      <c r="A70" s="168" t="s">
        <v>27</v>
      </c>
      <c r="B70" s="173"/>
      <c r="C70" s="169"/>
      <c r="D70" s="173"/>
      <c r="E70" s="170"/>
      <c r="F70" s="168"/>
      <c r="G70" s="192"/>
      <c r="H70" s="172">
        <f t="shared" si="7"/>
        <v>0</v>
      </c>
      <c r="I70" s="174" t="s">
        <v>166</v>
      </c>
    </row>
    <row r="71" spans="1:9">
      <c r="A71" s="168" t="s">
        <v>27</v>
      </c>
      <c r="B71" s="173"/>
      <c r="C71" s="169"/>
      <c r="D71" s="173"/>
      <c r="E71" s="170"/>
      <c r="F71" s="168"/>
      <c r="G71" s="192"/>
      <c r="H71" s="172">
        <f t="shared" ref="H71" si="9">G71*E71*F71/12</f>
        <v>0</v>
      </c>
      <c r="I71" s="174" t="s">
        <v>166</v>
      </c>
    </row>
    <row r="72" spans="1:9">
      <c r="A72" s="168" t="s">
        <v>27</v>
      </c>
      <c r="B72" s="173"/>
      <c r="C72" s="169"/>
      <c r="D72" s="173"/>
      <c r="E72" s="170"/>
      <c r="F72" s="168"/>
      <c r="G72" s="192"/>
      <c r="H72" s="172">
        <f t="shared" si="7"/>
        <v>0</v>
      </c>
      <c r="I72" s="174" t="s">
        <v>166</v>
      </c>
    </row>
    <row r="73" spans="1:9">
      <c r="A73" s="168" t="s">
        <v>27</v>
      </c>
      <c r="B73" s="173"/>
      <c r="C73" s="169"/>
      <c r="D73" s="173"/>
      <c r="E73" s="170"/>
      <c r="F73" s="168"/>
      <c r="G73" s="192"/>
      <c r="H73" s="172">
        <f t="shared" si="7"/>
        <v>0</v>
      </c>
      <c r="I73" s="174" t="s">
        <v>166</v>
      </c>
    </row>
    <row r="74" spans="1:9">
      <c r="A74" s="168" t="s">
        <v>27</v>
      </c>
      <c r="B74" s="173"/>
      <c r="C74" s="169"/>
      <c r="D74" s="173"/>
      <c r="E74" s="170"/>
      <c r="F74" s="168"/>
      <c r="G74" s="192"/>
      <c r="H74" s="172">
        <f t="shared" si="7"/>
        <v>0</v>
      </c>
      <c r="I74" s="174" t="s">
        <v>166</v>
      </c>
    </row>
    <row r="75" spans="1:9" ht="11" customHeight="1">
      <c r="A75" s="132" t="s">
        <v>117</v>
      </c>
    </row>
    <row r="76" spans="1:9" s="136" customFormat="1">
      <c r="A76" s="175" t="s">
        <v>109</v>
      </c>
      <c r="B76" s="176"/>
      <c r="C76" s="175"/>
      <c r="D76" s="176"/>
      <c r="E76" s="177"/>
      <c r="F76" s="175"/>
      <c r="G76" s="178"/>
      <c r="H76" s="178">
        <f>SUM(H63:H75)</f>
        <v>0</v>
      </c>
    </row>
  </sheetData>
  <sheetProtection algorithmName="SHA-512" hashValue="g0VtTwIC2XYObXp9VBnyQ04y+P/daKgM9/I5uY4ayZ7LJxOxm70aJnPWuQlk5XGsMC4/XHIeqIRp8+Jh26w00A==" saltValue="ThzuTQCwNtpFjOeoo4Hm2g==" spinCount="100000" sheet="1" objects="1" scenarios="1"/>
  <hyperlinks>
    <hyperlink ref="A6" location="Personalkosten!A25" display="Kalkulationsschema PHZH" xr:uid="{8439509F-5114-4F4A-891C-287A1E1A76F9}"/>
    <hyperlink ref="A7" location="Personalkosten!A42" display="Kalkulationsschema UZH" xr:uid="{5E5611FF-3F26-A341-97C4-40F2E2B57923}"/>
    <hyperlink ref="A8" location="Personalkosten!A59" display="Kalkulationsschema ZHAW" xr:uid="{6DB74A47-5FA7-F045-A694-B99E35FA3FF5}"/>
    <hyperlink ref="A9" location="Personalkosten!A76" display="Kalkulationsschema ZHdK" xr:uid="{11F7A300-C9C1-D147-B7EC-64BB1716ADAF}"/>
  </hyperlinks>
  <pageMargins left="0.7" right="0.7" top="0.78740157499999996" bottom="0.78740157499999996" header="0.3" footer="0.3"/>
  <pageSetup paperSize="9" scale="72" fitToHeight="2" orientation="landscape" horizontalDpi="0" verticalDpi="0"/>
  <headerFooter>
    <oddFooter>&amp;R&amp;"Calibri,Standard"&amp;K000000letzte Änderungen: 23.09.2021 / ds</oddFooter>
  </headerFooter>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E1660230-C9C3-3043-A8E8-2CE7943DFEE7}">
          <x14:formula1>
            <xm:f>UZH_Personal!$A$4:$A$10</xm:f>
          </x14:formula1>
          <xm:sqref>C29:C34</xm:sqref>
        </x14:dataValidation>
        <x14:dataValidation type="list" allowBlank="1" showInputMessage="1" showErrorMessage="1" xr:uid="{9E5D273B-34DB-804D-8BA0-B3A3BA32AD5A}">
          <x14:formula1>
            <xm:f>ZHAW_Personal!$A$4:$A$8</xm:f>
          </x14:formula1>
          <xm:sqref>C46:C51</xm:sqref>
        </x14:dataValidation>
        <x14:dataValidation type="list" allowBlank="1" showInputMessage="1" showErrorMessage="1" xr:uid="{14CAAE24-41E2-684E-AA22-540D57E92455}">
          <x14:formula1>
            <xm:f>ZHDK_Personal!$A$4:$A$13</xm:f>
          </x14:formula1>
          <xm:sqref>C24 C41 C58 C63:C68 C75</xm:sqref>
        </x14:dataValidation>
        <x14:dataValidation type="list" allowBlank="1" showInputMessage="1" showErrorMessage="1" xr:uid="{2BBA7C1F-0010-EA42-A65D-93B42AE46040}">
          <x14:formula1>
            <xm:f>PHZH_Personal!$A$4:$A$9</xm:f>
          </x14:formula1>
          <xm:sqref>C12:C17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383-DA76-C345-90E5-D4ED103987E6}">
  <sheetPr>
    <tabColor theme="9" tint="0.79998168889431442"/>
  </sheetPr>
  <dimension ref="A1:N27"/>
  <sheetViews>
    <sheetView zoomScale="120" zoomScaleNormal="120" workbookViewId="0">
      <selection activeCell="B13" sqref="B13"/>
    </sheetView>
  </sheetViews>
  <sheetFormatPr baseColWidth="10" defaultRowHeight="13"/>
  <cols>
    <col min="1" max="1" width="26.83203125" style="8" bestFit="1" customWidth="1"/>
    <col min="2" max="2" width="8.33203125" style="8" bestFit="1" customWidth="1"/>
    <col min="3" max="11" width="9" style="205" bestFit="1" customWidth="1"/>
    <col min="12" max="12" width="12.33203125" style="8" bestFit="1" customWidth="1"/>
    <col min="13" max="13" width="16.6640625" style="8" bestFit="1" customWidth="1"/>
    <col min="14" max="14" width="10.83203125" style="8"/>
    <col min="15" max="15" width="13.5" style="8" bestFit="1" customWidth="1"/>
    <col min="16" max="16384" width="10.83203125" style="8"/>
  </cols>
  <sheetData>
    <row r="1" spans="1:14" ht="15">
      <c r="A1" s="12" t="s">
        <v>77</v>
      </c>
      <c r="B1" s="12"/>
      <c r="C1" s="202"/>
      <c r="D1" s="202"/>
      <c r="E1" s="202"/>
      <c r="F1" s="202"/>
      <c r="G1" s="202"/>
      <c r="H1" s="202"/>
      <c r="I1" s="202"/>
      <c r="J1" s="202"/>
      <c r="K1" s="202"/>
      <c r="L1" s="202"/>
      <c r="M1" s="13" t="s">
        <v>80</v>
      </c>
    </row>
    <row r="2" spans="1:14" ht="15">
      <c r="A2" s="14"/>
      <c r="B2" s="14"/>
      <c r="C2" s="203"/>
      <c r="D2" s="203"/>
      <c r="E2" s="203"/>
      <c r="F2" s="203"/>
      <c r="G2" s="203"/>
      <c r="H2" s="203"/>
      <c r="I2" s="203"/>
      <c r="J2" s="203"/>
      <c r="K2" s="203"/>
      <c r="L2" s="203"/>
      <c r="M2" s="15"/>
    </row>
    <row r="3" spans="1:14" ht="15">
      <c r="A3" s="16"/>
      <c r="B3" s="16" t="s">
        <v>323</v>
      </c>
      <c r="C3" s="222">
        <v>3</v>
      </c>
      <c r="D3" s="222">
        <v>4</v>
      </c>
      <c r="E3" s="222">
        <v>5</v>
      </c>
      <c r="F3" s="222">
        <v>6</v>
      </c>
      <c r="G3" s="222">
        <v>7</v>
      </c>
      <c r="H3" s="222">
        <v>8</v>
      </c>
      <c r="I3" s="222">
        <v>9</v>
      </c>
      <c r="J3" s="222">
        <v>10</v>
      </c>
      <c r="K3" s="222">
        <v>11</v>
      </c>
      <c r="L3" s="222" t="s">
        <v>321</v>
      </c>
      <c r="M3" s="17" t="s">
        <v>361</v>
      </c>
    </row>
    <row r="4" spans="1:14">
      <c r="A4" s="18"/>
      <c r="B4" s="207"/>
      <c r="C4" s="18"/>
      <c r="D4" s="18"/>
      <c r="E4" s="18"/>
      <c r="F4" s="18"/>
      <c r="G4" s="18"/>
      <c r="H4" s="18"/>
      <c r="I4" s="18"/>
      <c r="J4" s="18"/>
      <c r="K4" s="18"/>
      <c r="L4" s="206"/>
      <c r="M4" s="21"/>
      <c r="N4" s="21"/>
    </row>
    <row r="5" spans="1:14">
      <c r="A5" s="18" t="s">
        <v>355</v>
      </c>
      <c r="B5" s="207">
        <v>1</v>
      </c>
      <c r="C5" s="18">
        <v>61539</v>
      </c>
      <c r="D5" s="18">
        <v>62553</v>
      </c>
      <c r="E5" s="18">
        <v>63567</v>
      </c>
      <c r="F5" s="18">
        <v>64581</v>
      </c>
      <c r="G5" s="18">
        <v>65595</v>
      </c>
      <c r="H5" s="18">
        <v>66609</v>
      </c>
      <c r="I5" s="18">
        <v>67622</v>
      </c>
      <c r="J5" s="18">
        <v>68635</v>
      </c>
      <c r="K5" s="18">
        <v>69647</v>
      </c>
      <c r="L5" s="206">
        <f>AVERAGE(C5:K5)</f>
        <v>65594.222222222219</v>
      </c>
      <c r="M5" s="21">
        <f>+L5/B5*1.18</f>
        <v>77401.182222222211</v>
      </c>
      <c r="N5" s="21"/>
    </row>
    <row r="6" spans="1:14">
      <c r="A6" s="18" t="s">
        <v>356</v>
      </c>
      <c r="B6" s="207">
        <v>1</v>
      </c>
      <c r="C6" s="18">
        <v>71269</v>
      </c>
      <c r="D6" s="18">
        <v>72448</v>
      </c>
      <c r="E6" s="18">
        <v>73626</v>
      </c>
      <c r="F6" s="18">
        <v>74802</v>
      </c>
      <c r="G6" s="18">
        <v>75980</v>
      </c>
      <c r="H6" s="18">
        <v>77157</v>
      </c>
      <c r="I6" s="18">
        <v>78333</v>
      </c>
      <c r="J6" s="18">
        <v>79511</v>
      </c>
      <c r="K6" s="18">
        <v>80691</v>
      </c>
      <c r="L6" s="206">
        <f>AVERAGE(C6:K6)</f>
        <v>75979.666666666672</v>
      </c>
      <c r="M6" s="21">
        <f t="shared" ref="M6:M10" si="0">+L6/B6*1.18</f>
        <v>89656.006666666668</v>
      </c>
      <c r="N6" s="21"/>
    </row>
    <row r="7" spans="1:14">
      <c r="A7" s="18" t="s">
        <v>357</v>
      </c>
      <c r="B7" s="207">
        <v>0.6</v>
      </c>
      <c r="C7" s="18"/>
      <c r="D7" s="18"/>
      <c r="E7" s="18"/>
      <c r="F7" s="18"/>
      <c r="G7" s="18"/>
      <c r="H7" s="18"/>
      <c r="I7" s="18"/>
      <c r="J7" s="18"/>
      <c r="K7" s="18"/>
      <c r="L7" s="206">
        <v>47040</v>
      </c>
      <c r="M7" s="21">
        <f>+L7/B7*1.18</f>
        <v>92512</v>
      </c>
      <c r="N7" s="21"/>
    </row>
    <row r="8" spans="1:14">
      <c r="A8" s="18" t="s">
        <v>358</v>
      </c>
      <c r="B8" s="207">
        <v>0.6</v>
      </c>
      <c r="C8" s="18"/>
      <c r="D8" s="18"/>
      <c r="E8" s="18"/>
      <c r="F8" s="18"/>
      <c r="G8" s="18"/>
      <c r="H8" s="18"/>
      <c r="I8" s="18"/>
      <c r="J8" s="18"/>
      <c r="K8" s="18"/>
      <c r="L8" s="206">
        <v>48540</v>
      </c>
      <c r="M8" s="21">
        <f t="shared" si="0"/>
        <v>95462</v>
      </c>
      <c r="N8" s="21"/>
    </row>
    <row r="9" spans="1:14">
      <c r="A9" s="18" t="s">
        <v>359</v>
      </c>
      <c r="B9" s="207">
        <v>0.6</v>
      </c>
      <c r="C9" s="18"/>
      <c r="D9" s="18"/>
      <c r="E9" s="18"/>
      <c r="F9" s="18"/>
      <c r="G9" s="18"/>
      <c r="H9" s="18"/>
      <c r="I9" s="18"/>
      <c r="J9" s="18"/>
      <c r="K9" s="18"/>
      <c r="L9" s="206">
        <v>50040</v>
      </c>
      <c r="M9" s="21">
        <f t="shared" si="0"/>
        <v>98412</v>
      </c>
      <c r="N9" s="21"/>
    </row>
    <row r="10" spans="1:14">
      <c r="A10" s="24" t="s">
        <v>360</v>
      </c>
      <c r="B10" s="223">
        <v>1</v>
      </c>
      <c r="C10" s="24"/>
      <c r="D10" s="24"/>
      <c r="E10" s="24"/>
      <c r="F10" s="24"/>
      <c r="G10" s="24"/>
      <c r="H10" s="24"/>
      <c r="I10" s="24"/>
      <c r="J10" s="24"/>
      <c r="K10" s="24"/>
      <c r="L10" s="24">
        <v>95986</v>
      </c>
      <c r="M10" s="27">
        <f t="shared" si="0"/>
        <v>113263.48</v>
      </c>
      <c r="N10" s="21"/>
    </row>
    <row r="11" spans="1:14" s="200" customFormat="1" ht="16">
      <c r="C11" s="199"/>
      <c r="D11" s="199"/>
      <c r="E11" s="199"/>
      <c r="F11" s="199"/>
      <c r="G11" s="199"/>
      <c r="H11" s="199"/>
      <c r="I11" s="199"/>
      <c r="J11" s="199"/>
      <c r="K11" s="199"/>
      <c r="L11" s="18"/>
      <c r="M11" s="21"/>
    </row>
    <row r="12" spans="1:14" s="200" customFormat="1" ht="16">
      <c r="C12" s="199"/>
      <c r="D12" s="199"/>
      <c r="E12" s="199"/>
      <c r="F12" s="199"/>
      <c r="G12" s="199"/>
      <c r="H12" s="199"/>
      <c r="I12" s="199"/>
      <c r="J12" s="199"/>
      <c r="K12" s="199"/>
      <c r="L12" s="18"/>
      <c r="M12" s="21"/>
    </row>
    <row r="13" spans="1:14" s="200" customFormat="1" ht="16">
      <c r="C13" s="199"/>
      <c r="D13" s="199"/>
      <c r="E13" s="199"/>
      <c r="F13" s="199"/>
      <c r="G13" s="199"/>
      <c r="H13" s="199"/>
      <c r="I13" s="199"/>
      <c r="J13" s="199"/>
      <c r="K13" s="199"/>
    </row>
    <row r="14" spans="1:14" s="200" customFormat="1" ht="16">
      <c r="A14" s="201" t="s">
        <v>318</v>
      </c>
      <c r="B14" s="201"/>
      <c r="C14" s="204"/>
      <c r="D14" s="204"/>
      <c r="E14" s="204"/>
      <c r="F14" s="204"/>
      <c r="G14" s="204"/>
      <c r="H14" s="204"/>
      <c r="I14" s="204"/>
      <c r="J14" s="204"/>
      <c r="K14" s="204"/>
      <c r="L14" s="199"/>
    </row>
    <row r="15" spans="1:14" s="200" customFormat="1" ht="16">
      <c r="A15" s="200" t="s">
        <v>320</v>
      </c>
      <c r="C15" s="199"/>
      <c r="D15" s="199"/>
      <c r="E15" s="199"/>
      <c r="F15" s="199"/>
      <c r="G15" s="199"/>
      <c r="H15" s="199"/>
      <c r="I15" s="199"/>
      <c r="J15" s="199"/>
      <c r="K15" s="199"/>
      <c r="L15" s="199"/>
    </row>
    <row r="16" spans="1:14" s="200" customFormat="1" ht="16">
      <c r="C16" s="199"/>
      <c r="D16" s="199"/>
      <c r="E16" s="199"/>
      <c r="F16" s="199"/>
      <c r="G16" s="199"/>
      <c r="H16" s="199"/>
      <c r="I16" s="199"/>
      <c r="J16" s="199"/>
      <c r="K16" s="199"/>
      <c r="L16" s="8"/>
      <c r="M16" s="8"/>
    </row>
    <row r="17" spans="1:13" s="200" customFormat="1" ht="16">
      <c r="A17" s="200" t="s">
        <v>322</v>
      </c>
      <c r="C17" s="199"/>
      <c r="D17" s="199"/>
      <c r="E17" s="199"/>
      <c r="F17" s="199"/>
      <c r="G17" s="199"/>
      <c r="H17" s="199"/>
      <c r="I17" s="199"/>
      <c r="J17" s="199"/>
      <c r="K17" s="199"/>
      <c r="L17" s="8"/>
      <c r="M17" s="8"/>
    </row>
    <row r="18" spans="1:13" s="200" customFormat="1" ht="16">
      <c r="C18" s="199"/>
      <c r="D18" s="199"/>
      <c r="E18" s="199"/>
      <c r="F18" s="199"/>
      <c r="G18" s="199"/>
      <c r="H18" s="199"/>
      <c r="I18" s="199"/>
      <c r="J18" s="199"/>
      <c r="K18" s="199"/>
      <c r="L18" s="8"/>
      <c r="M18" s="8"/>
    </row>
    <row r="19" spans="1:13" s="200" customFormat="1" ht="16">
      <c r="A19" s="200" t="s">
        <v>319</v>
      </c>
      <c r="C19" s="199"/>
      <c r="D19" s="199"/>
      <c r="E19" s="199"/>
      <c r="F19" s="199"/>
      <c r="G19" s="199"/>
      <c r="H19" s="199"/>
      <c r="I19" s="199"/>
      <c r="J19" s="199"/>
      <c r="K19" s="199"/>
      <c r="L19" s="8"/>
      <c r="M19" s="8"/>
    </row>
    <row r="20" spans="1:13" s="200" customFormat="1" ht="16">
      <c r="A20" s="200" t="s">
        <v>324</v>
      </c>
      <c r="C20" s="199"/>
      <c r="D20" s="199"/>
      <c r="E20" s="199"/>
      <c r="F20" s="199"/>
      <c r="G20" s="199"/>
      <c r="H20" s="199"/>
      <c r="I20" s="199"/>
      <c r="J20" s="199"/>
      <c r="K20" s="199"/>
      <c r="L20" s="8"/>
      <c r="M20" s="8"/>
    </row>
    <row r="21" spans="1:13" s="200" customFormat="1" ht="16">
      <c r="C21" s="199"/>
      <c r="D21" s="199"/>
      <c r="E21" s="199"/>
      <c r="F21" s="199"/>
      <c r="G21" s="199"/>
      <c r="H21" s="199"/>
      <c r="I21" s="199"/>
      <c r="J21" s="199"/>
      <c r="K21" s="199"/>
      <c r="L21" s="8"/>
      <c r="M21" s="8"/>
    </row>
    <row r="22" spans="1:13" s="200" customFormat="1" ht="16">
      <c r="C22" s="199"/>
      <c r="D22" s="199"/>
      <c r="E22" s="199"/>
      <c r="F22" s="199"/>
      <c r="G22" s="199"/>
      <c r="H22" s="199"/>
      <c r="I22" s="199"/>
      <c r="J22" s="199"/>
      <c r="K22" s="199"/>
      <c r="L22" s="8"/>
      <c r="M22" s="8"/>
    </row>
    <row r="23" spans="1:13" s="200" customFormat="1" ht="16">
      <c r="C23" s="199"/>
      <c r="D23" s="199"/>
      <c r="E23" s="199"/>
      <c r="F23" s="199"/>
      <c r="G23" s="199"/>
      <c r="H23" s="199"/>
      <c r="I23" s="199"/>
      <c r="J23" s="199"/>
      <c r="K23" s="199"/>
      <c r="L23" s="8"/>
      <c r="M23" s="8"/>
    </row>
    <row r="24" spans="1:13" s="200" customFormat="1" ht="16">
      <c r="C24" s="199"/>
      <c r="D24" s="199"/>
      <c r="E24" s="199"/>
      <c r="F24" s="199"/>
      <c r="G24" s="199"/>
      <c r="H24" s="199"/>
      <c r="I24" s="199"/>
      <c r="J24" s="199"/>
      <c r="K24" s="199"/>
      <c r="L24" s="8"/>
      <c r="M24" s="8"/>
    </row>
    <row r="25" spans="1:13" s="200" customFormat="1" ht="16">
      <c r="C25" s="199"/>
      <c r="D25" s="199"/>
      <c r="E25" s="199"/>
      <c r="F25" s="199"/>
      <c r="G25" s="199"/>
      <c r="H25" s="199"/>
      <c r="I25" s="199"/>
      <c r="J25" s="199"/>
      <c r="K25" s="199"/>
      <c r="L25" s="8"/>
      <c r="M25" s="8"/>
    </row>
    <row r="26" spans="1:13" s="200" customFormat="1" ht="16">
      <c r="C26" s="199"/>
      <c r="D26" s="199"/>
      <c r="E26" s="199"/>
      <c r="F26" s="199"/>
      <c r="G26" s="199"/>
      <c r="H26" s="199"/>
      <c r="I26" s="199"/>
      <c r="J26" s="199"/>
      <c r="K26" s="199"/>
      <c r="L26" s="8"/>
      <c r="M26" s="8"/>
    </row>
    <row r="27" spans="1:13" s="200" customFormat="1" ht="16">
      <c r="C27" s="199"/>
      <c r="D27" s="199"/>
      <c r="E27" s="199"/>
      <c r="F27" s="199"/>
      <c r="G27" s="199"/>
      <c r="H27" s="199"/>
      <c r="I27" s="199"/>
      <c r="J27" s="199"/>
      <c r="K27" s="199"/>
      <c r="L27" s="8"/>
      <c r="M27" s="8"/>
    </row>
  </sheetData>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28"/>
  <sheetViews>
    <sheetView workbookViewId="0">
      <selection activeCell="A9" sqref="A9"/>
    </sheetView>
  </sheetViews>
  <sheetFormatPr baseColWidth="10" defaultRowHeight="13"/>
  <cols>
    <col min="1" max="1" width="36.83203125" style="8" bestFit="1" customWidth="1"/>
    <col min="2" max="3" width="24.1640625" style="8" bestFit="1" customWidth="1"/>
    <col min="4" max="4" width="16.6640625" style="8" bestFit="1" customWidth="1"/>
    <col min="5" max="5" width="18.1640625" style="8" bestFit="1" customWidth="1"/>
    <col min="6" max="6" width="20.33203125" style="8" bestFit="1" customWidth="1"/>
    <col min="7" max="7" width="17.5" style="8" bestFit="1" customWidth="1"/>
    <col min="8" max="8" width="10.83203125" style="8"/>
    <col min="9" max="9" width="13.5" style="8" bestFit="1" customWidth="1"/>
    <col min="10" max="16384" width="10.83203125" style="8"/>
  </cols>
  <sheetData>
    <row r="1" spans="1:8" ht="15">
      <c r="A1" s="12" t="s">
        <v>77</v>
      </c>
      <c r="B1" s="13" t="s">
        <v>78</v>
      </c>
      <c r="C1" s="13" t="s">
        <v>79</v>
      </c>
      <c r="D1" s="13" t="s">
        <v>80</v>
      </c>
      <c r="E1" s="13" t="s">
        <v>81</v>
      </c>
      <c r="F1" s="13" t="s">
        <v>82</v>
      </c>
    </row>
    <row r="2" spans="1:8" ht="15">
      <c r="A2" s="14"/>
      <c r="B2" s="15" t="s">
        <v>83</v>
      </c>
      <c r="C2" s="15" t="s">
        <v>84</v>
      </c>
      <c r="D2" s="15"/>
      <c r="E2" s="15"/>
    </row>
    <row r="3" spans="1:8" ht="15">
      <c r="A3" s="16"/>
      <c r="B3" s="17" t="s">
        <v>85</v>
      </c>
      <c r="C3" s="17" t="s">
        <v>86</v>
      </c>
      <c r="D3" s="17" t="s">
        <v>86</v>
      </c>
      <c r="E3" s="17" t="s">
        <v>86</v>
      </c>
      <c r="F3" s="17" t="s">
        <v>86</v>
      </c>
    </row>
    <row r="4" spans="1:8" ht="13" customHeight="1">
      <c r="A4" s="224"/>
      <c r="B4" s="225"/>
      <c r="C4" s="226"/>
      <c r="D4" s="227"/>
      <c r="E4" s="228"/>
      <c r="F4" s="229"/>
    </row>
    <row r="5" spans="1:8" s="230" customFormat="1" ht="13" customHeight="1">
      <c r="A5" s="224" t="s">
        <v>210</v>
      </c>
      <c r="B5" s="225">
        <v>110</v>
      </c>
      <c r="C5" s="226">
        <f>1964-(4*42)</f>
        <v>1796</v>
      </c>
      <c r="D5" s="227">
        <f>+B5*C5</f>
        <v>197560</v>
      </c>
      <c r="E5" s="228">
        <f>+D5/12</f>
        <v>16463.333333333332</v>
      </c>
      <c r="F5" s="229">
        <f>+B5*8.4</f>
        <v>924</v>
      </c>
      <c r="G5" s="230" t="s">
        <v>218</v>
      </c>
    </row>
    <row r="6" spans="1:8" ht="14" customHeight="1">
      <c r="A6" s="18" t="s">
        <v>200</v>
      </c>
      <c r="B6" s="19">
        <v>70</v>
      </c>
      <c r="C6" s="89">
        <v>1964</v>
      </c>
      <c r="D6" s="21">
        <f t="shared" ref="D6:D8" si="0">+B6*C6</f>
        <v>137480</v>
      </c>
      <c r="E6" s="22">
        <f t="shared" ref="E6:E8" si="1">+D6/12</f>
        <v>11456.666666666666</v>
      </c>
      <c r="F6" s="23">
        <f t="shared" ref="F6:F8" si="2">+B6*8.4</f>
        <v>588</v>
      </c>
    </row>
    <row r="7" spans="1:8">
      <c r="A7" s="18" t="s">
        <v>201</v>
      </c>
      <c r="B7" s="19">
        <v>50</v>
      </c>
      <c r="C7" s="89">
        <v>1964</v>
      </c>
      <c r="D7" s="21">
        <f t="shared" si="0"/>
        <v>98200</v>
      </c>
      <c r="E7" s="22">
        <f t="shared" si="1"/>
        <v>8183.333333333333</v>
      </c>
      <c r="F7" s="23">
        <f t="shared" si="2"/>
        <v>420</v>
      </c>
      <c r="H7" s="21"/>
    </row>
    <row r="8" spans="1:8">
      <c r="A8" s="24" t="s">
        <v>202</v>
      </c>
      <c r="B8" s="25">
        <v>70</v>
      </c>
      <c r="C8" s="90">
        <v>1964</v>
      </c>
      <c r="D8" s="27">
        <f t="shared" si="0"/>
        <v>137480</v>
      </c>
      <c r="E8" s="28">
        <f t="shared" si="1"/>
        <v>11456.666666666666</v>
      </c>
      <c r="F8" s="29">
        <f t="shared" si="2"/>
        <v>588</v>
      </c>
      <c r="H8" s="21"/>
    </row>
    <row r="9" spans="1:8">
      <c r="F9" s="23"/>
      <c r="G9" s="23"/>
    </row>
    <row r="10" spans="1:8" ht="16">
      <c r="A10" s="54" t="s">
        <v>181</v>
      </c>
      <c r="B10" s="54"/>
      <c r="C10" s="55"/>
      <c r="D10" s="55"/>
      <c r="E10" s="55"/>
    </row>
    <row r="11" spans="1:8" ht="16">
      <c r="A11" s="56" t="s">
        <v>182</v>
      </c>
      <c r="B11" s="54"/>
      <c r="C11" s="55"/>
      <c r="D11" s="55"/>
      <c r="E11" s="55"/>
    </row>
    <row r="12" spans="1:8" ht="16">
      <c r="A12" s="56" t="s">
        <v>183</v>
      </c>
      <c r="B12" s="54"/>
      <c r="C12" s="55"/>
      <c r="D12" s="55"/>
      <c r="E12" s="55"/>
    </row>
    <row r="13" spans="1:8" ht="16">
      <c r="A13" s="56" t="s">
        <v>184</v>
      </c>
      <c r="B13" s="54"/>
      <c r="C13" s="55"/>
      <c r="D13" s="55"/>
      <c r="E13" s="55"/>
    </row>
    <row r="14" spans="1:8" ht="16">
      <c r="A14" s="56" t="s">
        <v>185</v>
      </c>
      <c r="B14" s="54"/>
      <c r="C14" s="55"/>
      <c r="D14" s="55"/>
      <c r="E14" s="55"/>
    </row>
    <row r="15" spans="1:8" ht="16">
      <c r="A15" s="56" t="s">
        <v>186</v>
      </c>
      <c r="B15" s="54"/>
      <c r="C15" s="55"/>
      <c r="D15" s="55"/>
      <c r="E15" s="55"/>
    </row>
    <row r="16" spans="1:8" ht="16">
      <c r="A16" s="56" t="s">
        <v>187</v>
      </c>
      <c r="B16" s="54"/>
      <c r="C16" s="55"/>
      <c r="D16" s="55"/>
      <c r="E16" s="55"/>
    </row>
    <row r="17" spans="1:5" ht="16">
      <c r="A17" s="54"/>
      <c r="B17" s="54"/>
      <c r="C17" s="55"/>
      <c r="D17" s="55"/>
      <c r="E17" s="55"/>
    </row>
    <row r="18" spans="1:5">
      <c r="A18" s="270" t="s">
        <v>188</v>
      </c>
      <c r="B18" s="270"/>
      <c r="C18" s="270"/>
      <c r="D18" s="270"/>
      <c r="E18" s="270"/>
    </row>
    <row r="21" spans="1:5">
      <c r="A21" s="93" t="s">
        <v>213</v>
      </c>
    </row>
    <row r="23" spans="1:5">
      <c r="A23" s="94">
        <v>42</v>
      </c>
      <c r="B23" s="94" t="s">
        <v>214</v>
      </c>
    </row>
    <row r="24" spans="1:5">
      <c r="A24" s="94">
        <v>52</v>
      </c>
      <c r="B24" s="94" t="s">
        <v>215</v>
      </c>
    </row>
    <row r="25" spans="1:5">
      <c r="A25" s="94">
        <v>5</v>
      </c>
      <c r="B25" s="94" t="s">
        <v>216</v>
      </c>
    </row>
    <row r="26" spans="1:5">
      <c r="A26" s="94">
        <v>10</v>
      </c>
      <c r="B26" s="94" t="s">
        <v>217</v>
      </c>
    </row>
    <row r="28" spans="1:5">
      <c r="A28" s="8">
        <f>A23*(A24-A25)-A26</f>
        <v>1964</v>
      </c>
      <c r="B28" s="8" t="s">
        <v>219</v>
      </c>
    </row>
  </sheetData>
  <mergeCells count="1">
    <mergeCell ref="A18:E18"/>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sheetPr>
  <dimension ref="A1:H42"/>
  <sheetViews>
    <sheetView workbookViewId="0">
      <selection activeCell="A11" sqref="A11"/>
    </sheetView>
  </sheetViews>
  <sheetFormatPr baseColWidth="10" defaultRowHeight="13"/>
  <cols>
    <col min="1" max="1" width="36.83203125" style="8" bestFit="1" customWidth="1"/>
    <col min="2" max="3" width="24.1640625" style="8" bestFit="1" customWidth="1"/>
    <col min="4" max="4" width="16.6640625" style="8" bestFit="1" customWidth="1"/>
    <col min="5" max="5" width="18.1640625" style="8" bestFit="1" customWidth="1"/>
    <col min="6" max="6" width="20.33203125" style="8" bestFit="1" customWidth="1"/>
    <col min="7" max="7" width="17.5" style="8" bestFit="1" customWidth="1"/>
    <col min="8" max="8" width="10.83203125" style="8"/>
    <col min="9" max="9" width="13.5" style="8" bestFit="1" customWidth="1"/>
    <col min="10" max="16384" width="10.83203125" style="8"/>
  </cols>
  <sheetData>
    <row r="1" spans="1:8" ht="15">
      <c r="A1" s="12" t="s">
        <v>77</v>
      </c>
      <c r="B1" s="13" t="s">
        <v>78</v>
      </c>
      <c r="C1" s="13" t="s">
        <v>79</v>
      </c>
      <c r="D1" s="13" t="s">
        <v>80</v>
      </c>
      <c r="E1" s="13" t="s">
        <v>81</v>
      </c>
      <c r="F1" s="13" t="s">
        <v>82</v>
      </c>
    </row>
    <row r="2" spans="1:8" ht="15">
      <c r="A2" s="14"/>
      <c r="B2" s="15" t="s">
        <v>83</v>
      </c>
      <c r="C2" s="15" t="s">
        <v>84</v>
      </c>
      <c r="D2" s="15"/>
      <c r="E2" s="15"/>
    </row>
    <row r="3" spans="1:8" ht="15">
      <c r="A3" s="16"/>
      <c r="B3" s="17" t="s">
        <v>85</v>
      </c>
      <c r="C3" s="17" t="s">
        <v>86</v>
      </c>
      <c r="D3" s="17" t="s">
        <v>86</v>
      </c>
      <c r="E3" s="17" t="s">
        <v>86</v>
      </c>
      <c r="F3" s="17" t="s">
        <v>86</v>
      </c>
    </row>
    <row r="4" spans="1:8" s="230" customFormat="1">
      <c r="A4" s="224"/>
      <c r="B4" s="225"/>
      <c r="C4" s="231"/>
      <c r="D4" s="227"/>
      <c r="E4" s="228"/>
      <c r="F4" s="229"/>
    </row>
    <row r="5" spans="1:8">
      <c r="A5" s="224" t="s">
        <v>87</v>
      </c>
      <c r="B5" s="225">
        <v>120</v>
      </c>
      <c r="C5" s="231">
        <v>1705</v>
      </c>
      <c r="D5" s="227">
        <f>+B5*C5</f>
        <v>204600</v>
      </c>
      <c r="E5" s="228">
        <f>+D5/12</f>
        <v>17050</v>
      </c>
      <c r="F5" s="229">
        <f>+B5*8.4</f>
        <v>1008</v>
      </c>
    </row>
    <row r="6" spans="1:8">
      <c r="A6" s="18" t="s">
        <v>71</v>
      </c>
      <c r="B6" s="19">
        <v>100</v>
      </c>
      <c r="C6" s="20">
        <v>1705</v>
      </c>
      <c r="D6" s="21">
        <f t="shared" ref="D6:D13" si="0">+B6*C6</f>
        <v>170500</v>
      </c>
      <c r="E6" s="22">
        <f t="shared" ref="E6:E13" si="1">+D6/12</f>
        <v>14208.333333333334</v>
      </c>
      <c r="F6" s="23">
        <f t="shared" ref="F6:F13" si="2">+B6*8.4</f>
        <v>840</v>
      </c>
    </row>
    <row r="7" spans="1:8">
      <c r="A7" s="18" t="s">
        <v>73</v>
      </c>
      <c r="B7" s="19">
        <v>65</v>
      </c>
      <c r="C7" s="20">
        <v>1850</v>
      </c>
      <c r="D7" s="21">
        <f t="shared" si="0"/>
        <v>120250</v>
      </c>
      <c r="E7" s="22">
        <f t="shared" si="1"/>
        <v>10020.833333333334</v>
      </c>
      <c r="F7" s="23">
        <f t="shared" si="2"/>
        <v>546</v>
      </c>
      <c r="H7" s="21"/>
    </row>
    <row r="8" spans="1:8">
      <c r="A8" s="18" t="s">
        <v>88</v>
      </c>
      <c r="B8" s="19">
        <v>55</v>
      </c>
      <c r="C8" s="20">
        <v>1850</v>
      </c>
      <c r="D8" s="21">
        <f t="shared" si="0"/>
        <v>101750</v>
      </c>
      <c r="E8" s="22">
        <f t="shared" si="1"/>
        <v>8479.1666666666661</v>
      </c>
      <c r="F8" s="23">
        <f t="shared" si="2"/>
        <v>462</v>
      </c>
      <c r="H8" s="21"/>
    </row>
    <row r="9" spans="1:8">
      <c r="A9" s="18" t="s">
        <v>89</v>
      </c>
      <c r="B9" s="19">
        <v>100</v>
      </c>
      <c r="C9" s="20">
        <v>1850</v>
      </c>
      <c r="D9" s="21">
        <f t="shared" si="0"/>
        <v>185000</v>
      </c>
      <c r="E9" s="22">
        <f t="shared" si="1"/>
        <v>15416.666666666666</v>
      </c>
      <c r="F9" s="23">
        <f t="shared" si="2"/>
        <v>840</v>
      </c>
      <c r="H9" s="21"/>
    </row>
    <row r="10" spans="1:8">
      <c r="A10" s="18" t="s">
        <v>90</v>
      </c>
      <c r="B10" s="19">
        <v>65</v>
      </c>
      <c r="C10" s="20">
        <v>1850</v>
      </c>
      <c r="D10" s="21">
        <f t="shared" si="0"/>
        <v>120250</v>
      </c>
      <c r="E10" s="22">
        <f t="shared" si="1"/>
        <v>10020.833333333334</v>
      </c>
      <c r="F10" s="23">
        <f t="shared" si="2"/>
        <v>546</v>
      </c>
      <c r="H10" s="21"/>
    </row>
    <row r="11" spans="1:8">
      <c r="A11" s="18" t="s">
        <v>91</v>
      </c>
      <c r="B11" s="19">
        <v>55</v>
      </c>
      <c r="C11" s="20">
        <v>1850</v>
      </c>
      <c r="D11" s="21">
        <f t="shared" si="0"/>
        <v>101750</v>
      </c>
      <c r="E11" s="22">
        <f t="shared" si="1"/>
        <v>8479.1666666666661</v>
      </c>
      <c r="F11" s="23">
        <f t="shared" si="2"/>
        <v>462</v>
      </c>
      <c r="H11" s="21"/>
    </row>
    <row r="12" spans="1:8">
      <c r="A12" s="18" t="s">
        <v>92</v>
      </c>
      <c r="B12" s="19">
        <v>40</v>
      </c>
      <c r="C12" s="20">
        <v>1850</v>
      </c>
      <c r="D12" s="21">
        <f t="shared" si="0"/>
        <v>74000</v>
      </c>
      <c r="E12" s="22">
        <f t="shared" si="1"/>
        <v>6166.666666666667</v>
      </c>
      <c r="F12" s="23">
        <f t="shared" si="2"/>
        <v>336</v>
      </c>
      <c r="H12" s="21"/>
    </row>
    <row r="13" spans="1:8">
      <c r="A13" s="24" t="s">
        <v>93</v>
      </c>
      <c r="B13" s="25">
        <v>15</v>
      </c>
      <c r="C13" s="26">
        <v>1850</v>
      </c>
      <c r="D13" s="27">
        <f t="shared" si="0"/>
        <v>27750</v>
      </c>
      <c r="E13" s="28">
        <f t="shared" si="1"/>
        <v>2312.5</v>
      </c>
      <c r="F13" s="29">
        <f t="shared" si="2"/>
        <v>126</v>
      </c>
      <c r="H13" s="21"/>
    </row>
    <row r="14" spans="1:8">
      <c r="F14" s="23"/>
      <c r="G14" s="23"/>
    </row>
    <row r="15" spans="1:8">
      <c r="A15" s="30" t="s">
        <v>94</v>
      </c>
      <c r="B15" s="31"/>
      <c r="C15" s="31" t="s">
        <v>95</v>
      </c>
      <c r="D15" s="32"/>
      <c r="E15" s="9"/>
      <c r="F15" s="9"/>
      <c r="G15" s="33"/>
    </row>
    <row r="16" spans="1:8">
      <c r="A16" s="34"/>
      <c r="B16" s="35"/>
      <c r="C16" s="35" t="s">
        <v>96</v>
      </c>
      <c r="D16" s="36"/>
      <c r="G16" s="37"/>
    </row>
    <row r="17" spans="1:7">
      <c r="A17" s="38"/>
      <c r="B17" s="39"/>
      <c r="C17" s="39" t="s">
        <v>97</v>
      </c>
      <c r="D17" s="40"/>
      <c r="E17" s="41"/>
      <c r="F17" s="41"/>
      <c r="G17" s="42"/>
    </row>
    <row r="18" spans="1:7">
      <c r="A18" s="43"/>
      <c r="B18" s="43"/>
      <c r="C18" s="36"/>
      <c r="D18" s="36"/>
    </row>
    <row r="19" spans="1:7">
      <c r="A19" s="30" t="s">
        <v>98</v>
      </c>
      <c r="B19" s="31"/>
      <c r="C19" s="31" t="s">
        <v>99</v>
      </c>
      <c r="D19" s="32"/>
      <c r="E19" s="9"/>
      <c r="F19" s="9"/>
      <c r="G19" s="33"/>
    </row>
    <row r="20" spans="1:7">
      <c r="A20" s="34"/>
      <c r="B20" s="35"/>
      <c r="C20" s="35" t="s">
        <v>100</v>
      </c>
      <c r="D20" s="36"/>
      <c r="G20" s="37"/>
    </row>
    <row r="21" spans="1:7">
      <c r="A21" s="34"/>
      <c r="B21" s="35"/>
      <c r="C21" s="35" t="s">
        <v>101</v>
      </c>
      <c r="D21" s="36"/>
      <c r="G21" s="37"/>
    </row>
    <row r="22" spans="1:7">
      <c r="A22" s="34"/>
      <c r="B22" s="35"/>
      <c r="C22" s="35" t="s">
        <v>102</v>
      </c>
      <c r="D22" s="36"/>
      <c r="G22" s="37"/>
    </row>
    <row r="23" spans="1:7">
      <c r="A23" s="38"/>
      <c r="B23" s="39"/>
      <c r="C23" s="39" t="s">
        <v>103</v>
      </c>
      <c r="D23" s="40"/>
      <c r="E23" s="41"/>
      <c r="F23" s="41"/>
      <c r="G23" s="42"/>
    </row>
    <row r="24" spans="1:7">
      <c r="A24" s="43"/>
      <c r="B24" s="43"/>
      <c r="C24" s="36"/>
      <c r="D24" s="36"/>
    </row>
    <row r="25" spans="1:7">
      <c r="A25" s="44" t="s">
        <v>104</v>
      </c>
      <c r="B25" s="45"/>
      <c r="C25" s="45" t="s">
        <v>105</v>
      </c>
      <c r="D25" s="46"/>
      <c r="E25" s="10"/>
      <c r="F25" s="10"/>
      <c r="G25" s="47"/>
    </row>
    <row r="27" spans="1:7">
      <c r="A27" s="11" t="s">
        <v>106</v>
      </c>
    </row>
    <row r="28" spans="1:7">
      <c r="A28" s="8" t="s">
        <v>72</v>
      </c>
    </row>
    <row r="29" spans="1:7">
      <c r="A29" s="8" t="s">
        <v>74</v>
      </c>
    </row>
    <row r="30" spans="1:7">
      <c r="A30" s="8" t="s">
        <v>75</v>
      </c>
    </row>
    <row r="31" spans="1:7">
      <c r="A31" s="8" t="s">
        <v>76</v>
      </c>
    </row>
    <row r="35" spans="1:1">
      <c r="A35" s="11" t="s">
        <v>107</v>
      </c>
    </row>
    <row r="36" spans="1:1">
      <c r="A36" s="8">
        <v>1</v>
      </c>
    </row>
    <row r="37" spans="1:1">
      <c r="A37" s="8">
        <v>1.5</v>
      </c>
    </row>
    <row r="38" spans="1:1">
      <c r="A38" s="8">
        <v>1.8</v>
      </c>
    </row>
    <row r="39" spans="1:1">
      <c r="A39" s="8">
        <v>2</v>
      </c>
    </row>
    <row r="40" spans="1:1">
      <c r="A40" s="8">
        <v>2.1</v>
      </c>
    </row>
    <row r="41" spans="1:1">
      <c r="A41" s="8">
        <v>2.2000000000000002</v>
      </c>
    </row>
    <row r="42" spans="1:1">
      <c r="A42" s="8">
        <v>2.2999999999999998</v>
      </c>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B296-872F-5849-9074-EEA99078E8B3}">
  <sheetPr>
    <tabColor theme="9" tint="0.79998168889431442"/>
  </sheetPr>
  <dimension ref="A1:H38"/>
  <sheetViews>
    <sheetView zoomScale="160" zoomScaleNormal="160" workbookViewId="0">
      <selection activeCell="D8" sqref="D8"/>
    </sheetView>
  </sheetViews>
  <sheetFormatPr baseColWidth="10" defaultRowHeight="13"/>
  <cols>
    <col min="1" max="1" width="36.83203125" style="8" bestFit="1" customWidth="1"/>
    <col min="2" max="3" width="24.1640625" style="8" bestFit="1" customWidth="1"/>
    <col min="4" max="4" width="16.6640625" style="8" bestFit="1" customWidth="1"/>
    <col min="5" max="5" width="18.1640625" style="8" bestFit="1" customWidth="1"/>
    <col min="6" max="6" width="20.33203125" style="8" bestFit="1" customWidth="1"/>
    <col min="7" max="7" width="17.5" style="8" bestFit="1" customWidth="1"/>
    <col min="8" max="8" width="10.83203125" style="8"/>
    <col min="9" max="9" width="13.5" style="8" bestFit="1" customWidth="1"/>
    <col min="10" max="16384" width="10.83203125" style="8"/>
  </cols>
  <sheetData>
    <row r="1" spans="1:8" ht="15">
      <c r="A1" s="12" t="s">
        <v>77</v>
      </c>
      <c r="B1" s="13" t="s">
        <v>78</v>
      </c>
      <c r="C1" s="13" t="s">
        <v>79</v>
      </c>
      <c r="D1" s="13" t="s">
        <v>80</v>
      </c>
      <c r="E1" s="13" t="s">
        <v>81</v>
      </c>
      <c r="F1" s="13" t="s">
        <v>82</v>
      </c>
    </row>
    <row r="2" spans="1:8" ht="15">
      <c r="A2" s="14"/>
      <c r="B2" s="15" t="s">
        <v>83</v>
      </c>
      <c r="C2" s="15" t="s">
        <v>84</v>
      </c>
      <c r="D2" s="15"/>
      <c r="E2" s="15"/>
    </row>
    <row r="3" spans="1:8" ht="15">
      <c r="A3" s="16"/>
      <c r="B3" s="17" t="s">
        <v>85</v>
      </c>
      <c r="C3" s="17" t="s">
        <v>86</v>
      </c>
      <c r="D3" s="17" t="s">
        <v>86</v>
      </c>
      <c r="E3" s="17" t="s">
        <v>86</v>
      </c>
      <c r="F3" s="17" t="s">
        <v>86</v>
      </c>
    </row>
    <row r="4" spans="1:8" s="230" customFormat="1">
      <c r="A4" s="224"/>
      <c r="B4" s="225"/>
      <c r="C4" s="231"/>
      <c r="D4" s="227"/>
      <c r="E4" s="228"/>
      <c r="F4" s="229"/>
    </row>
    <row r="5" spans="1:8">
      <c r="A5" s="224" t="s">
        <v>87</v>
      </c>
      <c r="B5" s="225">
        <v>90</v>
      </c>
      <c r="C5" s="231">
        <v>1900</v>
      </c>
      <c r="D5" s="227">
        <f>+B5*C5</f>
        <v>171000</v>
      </c>
      <c r="E5" s="228">
        <f>+D5/12</f>
        <v>14250</v>
      </c>
      <c r="F5" s="229">
        <f>+B5*8.4</f>
        <v>756</v>
      </c>
    </row>
    <row r="6" spans="1:8">
      <c r="A6" s="18" t="s">
        <v>71</v>
      </c>
      <c r="B6" s="19">
        <v>90</v>
      </c>
      <c r="C6" s="20">
        <v>1900</v>
      </c>
      <c r="D6" s="21">
        <f t="shared" ref="D6:D9" si="0">+B6*C6</f>
        <v>171000</v>
      </c>
      <c r="E6" s="22">
        <f t="shared" ref="E6:E9" si="1">+D6/12</f>
        <v>14250</v>
      </c>
      <c r="F6" s="23">
        <f t="shared" ref="F6:F9" si="2">+B6*8.4</f>
        <v>756</v>
      </c>
    </row>
    <row r="7" spans="1:8">
      <c r="A7" s="18" t="s">
        <v>73</v>
      </c>
      <c r="B7" s="19">
        <v>70</v>
      </c>
      <c r="C7" s="20">
        <v>1900</v>
      </c>
      <c r="D7" s="21">
        <f t="shared" si="0"/>
        <v>133000</v>
      </c>
      <c r="E7" s="22">
        <f t="shared" si="1"/>
        <v>11083.333333333334</v>
      </c>
      <c r="F7" s="23">
        <f t="shared" si="2"/>
        <v>588</v>
      </c>
      <c r="H7" s="21"/>
    </row>
    <row r="8" spans="1:8">
      <c r="A8" s="18" t="s">
        <v>201</v>
      </c>
      <c r="B8" s="19">
        <v>40</v>
      </c>
      <c r="C8" s="20">
        <v>1900</v>
      </c>
      <c r="D8" s="21">
        <f t="shared" si="0"/>
        <v>76000</v>
      </c>
      <c r="E8" s="22">
        <f t="shared" si="1"/>
        <v>6333.333333333333</v>
      </c>
      <c r="F8" s="23">
        <f t="shared" si="2"/>
        <v>336</v>
      </c>
      <c r="H8" s="21"/>
    </row>
    <row r="9" spans="1:8">
      <c r="A9" s="24" t="s">
        <v>336</v>
      </c>
      <c r="B9" s="25">
        <v>55</v>
      </c>
      <c r="C9" s="26">
        <v>1900</v>
      </c>
      <c r="D9" s="27">
        <f t="shared" si="0"/>
        <v>104500</v>
      </c>
      <c r="E9" s="28">
        <f t="shared" si="1"/>
        <v>8708.3333333333339</v>
      </c>
      <c r="F9" s="29">
        <f t="shared" si="2"/>
        <v>462</v>
      </c>
      <c r="H9" s="21"/>
    </row>
    <row r="10" spans="1:8">
      <c r="F10" s="23"/>
      <c r="G10" s="23"/>
    </row>
    <row r="11" spans="1:8">
      <c r="A11" s="30" t="s">
        <v>94</v>
      </c>
      <c r="B11" s="31"/>
      <c r="C11" s="31" t="s">
        <v>95</v>
      </c>
      <c r="D11" s="32"/>
      <c r="E11" s="9"/>
      <c r="F11" s="9"/>
      <c r="G11" s="33"/>
    </row>
    <row r="12" spans="1:8">
      <c r="A12" s="34"/>
      <c r="B12" s="35"/>
      <c r="C12" s="35" t="s">
        <v>96</v>
      </c>
      <c r="D12" s="36"/>
      <c r="G12" s="37"/>
    </row>
    <row r="13" spans="1:8">
      <c r="A13" s="38"/>
      <c r="B13" s="39"/>
      <c r="C13" s="39" t="s">
        <v>97</v>
      </c>
      <c r="D13" s="40"/>
      <c r="E13" s="41"/>
      <c r="F13" s="41"/>
      <c r="G13" s="42"/>
    </row>
    <row r="14" spans="1:8">
      <c r="A14" s="43"/>
      <c r="B14" s="43"/>
      <c r="C14" s="36"/>
      <c r="D14" s="36"/>
    </row>
    <row r="15" spans="1:8">
      <c r="A15" s="30" t="s">
        <v>98</v>
      </c>
      <c r="B15" s="31"/>
      <c r="C15" s="31" t="s">
        <v>99</v>
      </c>
      <c r="D15" s="32"/>
      <c r="E15" s="9"/>
      <c r="F15" s="9"/>
      <c r="G15" s="33"/>
    </row>
    <row r="16" spans="1:8">
      <c r="A16" s="34"/>
      <c r="B16" s="35"/>
      <c r="C16" s="35" t="s">
        <v>100</v>
      </c>
      <c r="D16" s="36"/>
      <c r="G16" s="37"/>
    </row>
    <row r="17" spans="1:7">
      <c r="A17" s="34"/>
      <c r="B17" s="35"/>
      <c r="C17" s="35" t="s">
        <v>101</v>
      </c>
      <c r="D17" s="36"/>
      <c r="G17" s="37"/>
    </row>
    <row r="18" spans="1:7">
      <c r="A18" s="34"/>
      <c r="B18" s="35"/>
      <c r="C18" s="35" t="s">
        <v>102</v>
      </c>
      <c r="D18" s="36"/>
      <c r="G18" s="37"/>
    </row>
    <row r="19" spans="1:7">
      <c r="A19" s="38"/>
      <c r="B19" s="39"/>
      <c r="C19" s="39" t="s">
        <v>103</v>
      </c>
      <c r="D19" s="40"/>
      <c r="E19" s="41"/>
      <c r="F19" s="41"/>
      <c r="G19" s="42"/>
    </row>
    <row r="20" spans="1:7">
      <c r="A20" s="43"/>
      <c r="B20" s="43"/>
      <c r="C20" s="36"/>
      <c r="D20" s="36"/>
    </row>
    <row r="21" spans="1:7">
      <c r="A21" s="44" t="s">
        <v>104</v>
      </c>
      <c r="B21" s="45"/>
      <c r="C21" s="45" t="s">
        <v>105</v>
      </c>
      <c r="D21" s="46"/>
      <c r="E21" s="10"/>
      <c r="F21" s="10"/>
      <c r="G21" s="47"/>
    </row>
    <row r="23" spans="1:7">
      <c r="A23" s="11" t="s">
        <v>106</v>
      </c>
    </row>
    <row r="24" spans="1:7">
      <c r="A24" s="8" t="s">
        <v>72</v>
      </c>
    </row>
    <row r="25" spans="1:7">
      <c r="A25" s="8" t="s">
        <v>74</v>
      </c>
    </row>
    <row r="26" spans="1:7">
      <c r="A26" s="8" t="s">
        <v>75</v>
      </c>
    </row>
    <row r="27" spans="1:7">
      <c r="A27" s="8" t="s">
        <v>76</v>
      </c>
    </row>
    <row r="31" spans="1:7">
      <c r="A31" s="11" t="s">
        <v>107</v>
      </c>
    </row>
    <row r="32" spans="1:7">
      <c r="A32" s="8">
        <v>1</v>
      </c>
    </row>
    <row r="33" spans="1:1">
      <c r="A33" s="8">
        <v>1.5</v>
      </c>
    </row>
    <row r="34" spans="1:1">
      <c r="A34" s="8">
        <v>1.8</v>
      </c>
    </row>
    <row r="35" spans="1:1">
      <c r="A35" s="8">
        <v>2</v>
      </c>
    </row>
    <row r="36" spans="1:1">
      <c r="A36" s="8">
        <v>2.1</v>
      </c>
    </row>
    <row r="37" spans="1:1">
      <c r="A37" s="8">
        <v>2.2000000000000002</v>
      </c>
    </row>
    <row r="38" spans="1:1">
      <c r="A38" s="8">
        <v>2.2999999999999998</v>
      </c>
    </row>
  </sheetData>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DACD-9D1B-4B4A-B5A0-31F3950A776E}">
  <sheetPr>
    <pageSetUpPr fitToPage="1"/>
  </sheetPr>
  <dimension ref="B1:I34"/>
  <sheetViews>
    <sheetView showGridLines="0" zoomScaleNormal="100" workbookViewId="0">
      <selection activeCell="B4" sqref="B4:F12"/>
    </sheetView>
  </sheetViews>
  <sheetFormatPr baseColWidth="10" defaultRowHeight="16"/>
  <cols>
    <col min="1" max="1" width="1.6640625" style="54" customWidth="1"/>
    <col min="2" max="2" width="31.6640625" style="54" customWidth="1"/>
    <col min="3" max="3" width="11.33203125" style="54" bestFit="1" customWidth="1"/>
    <col min="4" max="6" width="14.33203125" style="55" customWidth="1"/>
    <col min="7" max="7" width="7.6640625" style="55" customWidth="1"/>
    <col min="8" max="9" width="14.33203125" style="55" customWidth="1"/>
    <col min="10" max="16384" width="10.83203125" style="54"/>
  </cols>
  <sheetData>
    <row r="1" spans="2:9" s="49" customFormat="1" ht="18">
      <c r="B1" s="48" t="s">
        <v>177</v>
      </c>
      <c r="C1" s="48"/>
      <c r="D1" s="48"/>
      <c r="E1" s="48"/>
      <c r="G1" s="48"/>
      <c r="H1" s="50" t="s">
        <v>178</v>
      </c>
    </row>
    <row r="2" spans="2:9" s="49" customFormat="1">
      <c r="B2" s="51" t="s">
        <v>179</v>
      </c>
      <c r="D2" s="52"/>
      <c r="E2" s="52"/>
      <c r="F2" s="52"/>
      <c r="G2" s="52"/>
      <c r="H2" s="53" t="s">
        <v>180</v>
      </c>
      <c r="I2" s="52"/>
    </row>
    <row r="4" spans="2:9">
      <c r="B4" s="54" t="s">
        <v>181</v>
      </c>
    </row>
    <row r="5" spans="2:9">
      <c r="B5" s="56" t="s">
        <v>182</v>
      </c>
    </row>
    <row r="6" spans="2:9">
      <c r="B6" s="56" t="s">
        <v>183</v>
      </c>
    </row>
    <row r="7" spans="2:9">
      <c r="B7" s="56" t="s">
        <v>184</v>
      </c>
    </row>
    <row r="8" spans="2:9">
      <c r="B8" s="56" t="s">
        <v>185</v>
      </c>
    </row>
    <row r="9" spans="2:9">
      <c r="B9" s="56" t="s">
        <v>186</v>
      </c>
    </row>
    <row r="10" spans="2:9">
      <c r="B10" s="56" t="s">
        <v>187</v>
      </c>
    </row>
    <row r="12" spans="2:9" s="58" customFormat="1" ht="24.5" customHeight="1">
      <c r="B12" s="270" t="s">
        <v>188</v>
      </c>
      <c r="C12" s="270"/>
      <c r="D12" s="270"/>
      <c r="E12" s="270"/>
      <c r="F12" s="270"/>
      <c r="G12" s="57"/>
      <c r="H12" s="57"/>
      <c r="I12" s="57"/>
    </row>
    <row r="13" spans="2:9" ht="25.25" customHeight="1" thickBot="1"/>
    <row r="14" spans="2:9" s="64" customFormat="1" ht="35" customHeight="1" thickBot="1">
      <c r="B14" s="59" t="s">
        <v>189</v>
      </c>
      <c r="C14" s="60" t="s">
        <v>190</v>
      </c>
      <c r="D14" s="61" t="s">
        <v>191</v>
      </c>
      <c r="E14" s="62" t="s">
        <v>192</v>
      </c>
      <c r="F14" s="63" t="s">
        <v>193</v>
      </c>
    </row>
    <row r="15" spans="2:9" s="69" customFormat="1" ht="25.25" customHeight="1">
      <c r="B15" s="273" t="s">
        <v>194</v>
      </c>
      <c r="C15" s="65" t="s">
        <v>195</v>
      </c>
      <c r="D15" s="66">
        <v>80</v>
      </c>
      <c r="E15" s="67">
        <v>110</v>
      </c>
      <c r="F15" s="68">
        <v>140</v>
      </c>
    </row>
    <row r="16" spans="2:9" s="69" customFormat="1" ht="25.25" customHeight="1" thickBot="1">
      <c r="B16" s="272"/>
      <c r="C16" s="70" t="s">
        <v>196</v>
      </c>
      <c r="D16" s="71">
        <v>140</v>
      </c>
      <c r="E16" s="72">
        <v>190</v>
      </c>
      <c r="F16" s="73">
        <v>240</v>
      </c>
    </row>
    <row r="17" spans="2:9" ht="25.25" customHeight="1" thickBot="1"/>
    <row r="18" spans="2:9" s="64" customFormat="1" ht="35" customHeight="1" thickBot="1">
      <c r="B18" s="59" t="s">
        <v>189</v>
      </c>
      <c r="C18" s="60" t="s">
        <v>190</v>
      </c>
      <c r="D18" s="61" t="s">
        <v>197</v>
      </c>
      <c r="E18" s="62" t="s">
        <v>198</v>
      </c>
      <c r="F18" s="63" t="s">
        <v>199</v>
      </c>
    </row>
    <row r="19" spans="2:9" s="69" customFormat="1" ht="25.25" customHeight="1">
      <c r="B19" s="271" t="s">
        <v>200</v>
      </c>
      <c r="C19" s="65" t="s">
        <v>195</v>
      </c>
      <c r="D19" s="74">
        <v>50</v>
      </c>
      <c r="E19" s="67">
        <v>70</v>
      </c>
      <c r="F19" s="75">
        <v>100</v>
      </c>
    </row>
    <row r="20" spans="2:9" s="69" customFormat="1" ht="25.25" customHeight="1" thickBot="1">
      <c r="B20" s="272"/>
      <c r="C20" s="70" t="s">
        <v>196</v>
      </c>
      <c r="D20" s="76">
        <v>90</v>
      </c>
      <c r="E20" s="72">
        <v>120</v>
      </c>
      <c r="F20" s="77">
        <v>170</v>
      </c>
    </row>
    <row r="21" spans="2:9" s="69" customFormat="1" ht="25.25" customHeight="1">
      <c r="B21" s="271" t="s">
        <v>201</v>
      </c>
      <c r="C21" s="65" t="s">
        <v>195</v>
      </c>
      <c r="D21" s="78">
        <v>50</v>
      </c>
      <c r="E21" s="79">
        <v>70</v>
      </c>
      <c r="F21" s="80"/>
    </row>
    <row r="22" spans="2:9" s="69" customFormat="1" ht="25.25" customHeight="1" thickBot="1">
      <c r="B22" s="272"/>
      <c r="C22" s="70" t="s">
        <v>196</v>
      </c>
      <c r="D22" s="81">
        <v>90</v>
      </c>
      <c r="E22" s="82">
        <v>120</v>
      </c>
      <c r="F22" s="83"/>
    </row>
    <row r="23" spans="2:9" s="69" customFormat="1" ht="25.25" customHeight="1">
      <c r="B23" s="271" t="s">
        <v>202</v>
      </c>
      <c r="C23" s="65" t="s">
        <v>195</v>
      </c>
      <c r="D23" s="74">
        <v>50</v>
      </c>
      <c r="E23" s="67">
        <v>70</v>
      </c>
      <c r="F23" s="75">
        <v>100</v>
      </c>
    </row>
    <row r="24" spans="2:9" s="69" customFormat="1" ht="25.25" customHeight="1" thickBot="1">
      <c r="B24" s="272"/>
      <c r="C24" s="70" t="s">
        <v>196</v>
      </c>
      <c r="D24" s="76">
        <v>90</v>
      </c>
      <c r="E24" s="72">
        <v>120</v>
      </c>
      <c r="F24" s="77">
        <v>170</v>
      </c>
    </row>
    <row r="25" spans="2:9" ht="25.25" customHeight="1" thickBot="1"/>
    <row r="26" spans="2:9" s="64" customFormat="1" ht="35" customHeight="1" thickBot="1">
      <c r="B26" s="59" t="s">
        <v>189</v>
      </c>
      <c r="C26" s="60" t="s">
        <v>190</v>
      </c>
      <c r="D26" s="84" t="s">
        <v>203</v>
      </c>
    </row>
    <row r="27" spans="2:9" s="69" customFormat="1" ht="25.25" customHeight="1">
      <c r="B27" s="271" t="s">
        <v>204</v>
      </c>
      <c r="C27" s="65" t="s">
        <v>195</v>
      </c>
      <c r="D27" s="85">
        <v>20</v>
      </c>
    </row>
    <row r="28" spans="2:9" s="69" customFormat="1" ht="25.25" customHeight="1" thickBot="1">
      <c r="B28" s="272"/>
      <c r="C28" s="70" t="s">
        <v>196</v>
      </c>
      <c r="D28" s="86">
        <v>40</v>
      </c>
    </row>
    <row r="29" spans="2:9" ht="25.25" customHeight="1"/>
    <row r="30" spans="2:9" s="49" customFormat="1" ht="16.25" customHeight="1">
      <c r="B30" s="49" t="s">
        <v>205</v>
      </c>
      <c r="D30" s="52"/>
      <c r="E30" s="52"/>
      <c r="F30" s="52"/>
      <c r="G30" s="52"/>
      <c r="H30" s="52"/>
      <c r="I30" s="52"/>
    </row>
    <row r="31" spans="2:9" s="51" customFormat="1" ht="16.25" customHeight="1">
      <c r="B31" s="51" t="s">
        <v>206</v>
      </c>
      <c r="D31" s="87"/>
      <c r="E31" s="87"/>
      <c r="F31" s="87"/>
      <c r="G31" s="87"/>
      <c r="H31" s="87"/>
      <c r="I31" s="87"/>
    </row>
    <row r="32" spans="2:9" s="49" customFormat="1" ht="16.25" customHeight="1">
      <c r="B32" s="49" t="s">
        <v>207</v>
      </c>
      <c r="D32" s="52"/>
      <c r="E32" s="52"/>
      <c r="F32" s="52"/>
      <c r="G32" s="52"/>
      <c r="H32" s="52"/>
      <c r="I32" s="52"/>
    </row>
    <row r="33" spans="2:9" s="49" customFormat="1" ht="16.25" customHeight="1">
      <c r="B33" s="49" t="s">
        <v>208</v>
      </c>
      <c r="D33" s="52"/>
      <c r="E33" s="52"/>
      <c r="F33" s="52"/>
      <c r="G33" s="52"/>
      <c r="H33" s="52"/>
      <c r="I33" s="52"/>
    </row>
    <row r="34" spans="2:9" ht="16.25" customHeight="1">
      <c r="B34" s="88" t="s">
        <v>209</v>
      </c>
    </row>
  </sheetData>
  <sheetProtection sheet="1" objects="1" scenarios="1"/>
  <mergeCells count="6">
    <mergeCell ref="B27:B28"/>
    <mergeCell ref="B12:F12"/>
    <mergeCell ref="B15:B16"/>
    <mergeCell ref="B19:B20"/>
    <mergeCell ref="B21:B22"/>
    <mergeCell ref="B23:B24"/>
  </mergeCells>
  <pageMargins left="0.78740157480314965" right="0.78740157480314965" top="1.1811023622047245" bottom="0.78740157480314965" header="0.39370078740157483" footer="0.39370078740157483"/>
  <pageSetup paperSize="9" scale="80" orientation="portrait" r:id="rId1"/>
  <headerFooter>
    <oddHeader>&amp;L&amp;8Prozess: 6.03.00 Finanzen
Publikationsort: Staff
Erlassverantw: Controller/-in Zentrales Controlling
Beschlussinstanz: Leiter/-in F&amp;&amp;H&amp;C&amp;8Z-CL-Kostensätze ZHAW
&amp;R&amp;G</oddHeader>
    <oddFooter>&amp;L&amp;8Version: 6.0.0&amp;C&amp;8gültig ab: 01.09.2020&amp;R&amp;8Seite &amp;P von &amp;N</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BFD2-06B5-DF47-BA77-E080284D7AF1}">
  <sheetPr>
    <tabColor theme="5"/>
  </sheetPr>
  <dimension ref="A1:S33"/>
  <sheetViews>
    <sheetView zoomScale="140" zoomScaleNormal="140" workbookViewId="0">
      <selection activeCell="C23" sqref="C23"/>
    </sheetView>
  </sheetViews>
  <sheetFormatPr baseColWidth="10" defaultRowHeight="16"/>
  <cols>
    <col min="1" max="1" width="19.5" bestFit="1" customWidth="1"/>
    <col min="2" max="2" width="54.33203125" bestFit="1" customWidth="1"/>
    <col min="3" max="3" width="67.6640625" bestFit="1" customWidth="1"/>
    <col min="4" max="4" width="20.6640625" bestFit="1" customWidth="1"/>
  </cols>
  <sheetData>
    <row r="1" spans="1:4">
      <c r="A1" s="2" t="s">
        <v>37</v>
      </c>
    </row>
    <row r="3" spans="1:4" s="2" customFormat="1">
      <c r="A3" s="5" t="s">
        <v>38</v>
      </c>
      <c r="B3" s="5" t="s">
        <v>39</v>
      </c>
      <c r="C3" s="5" t="s">
        <v>43</v>
      </c>
      <c r="D3" s="5" t="s">
        <v>44</v>
      </c>
    </row>
    <row r="4" spans="1:4">
      <c r="A4" s="6" t="s">
        <v>40</v>
      </c>
      <c r="B4" s="6" t="s">
        <v>41</v>
      </c>
      <c r="C4" s="6" t="s">
        <v>308</v>
      </c>
      <c r="D4" s="7" t="s">
        <v>47</v>
      </c>
    </row>
    <row r="5" spans="1:4">
      <c r="A5" s="6" t="s">
        <v>40</v>
      </c>
      <c r="B5" s="6" t="s">
        <v>42</v>
      </c>
      <c r="C5" s="6" t="s">
        <v>46</v>
      </c>
      <c r="D5" s="7" t="s">
        <v>47</v>
      </c>
    </row>
    <row r="6" spans="1:4">
      <c r="A6" s="6" t="s">
        <v>40</v>
      </c>
      <c r="B6" s="6" t="s">
        <v>48</v>
      </c>
      <c r="C6" s="6" t="s">
        <v>265</v>
      </c>
      <c r="D6" s="7" t="s">
        <v>47</v>
      </c>
    </row>
    <row r="7" spans="1:4">
      <c r="A7" s="6" t="s">
        <v>49</v>
      </c>
      <c r="B7" s="6" t="s">
        <v>50</v>
      </c>
      <c r="C7" s="6" t="s">
        <v>51</v>
      </c>
      <c r="D7" s="7" t="s">
        <v>45</v>
      </c>
    </row>
    <row r="8" spans="1:4">
      <c r="A8" s="6" t="s">
        <v>49</v>
      </c>
      <c r="B8" s="6" t="s">
        <v>52</v>
      </c>
      <c r="C8" s="6" t="s">
        <v>170</v>
      </c>
      <c r="D8" s="7" t="s">
        <v>47</v>
      </c>
    </row>
    <row r="9" spans="1:4">
      <c r="A9" s="6" t="s">
        <v>53</v>
      </c>
      <c r="B9" s="6" t="s">
        <v>54</v>
      </c>
      <c r="C9" s="6" t="s">
        <v>55</v>
      </c>
      <c r="D9" s="7" t="s">
        <v>47</v>
      </c>
    </row>
    <row r="10" spans="1:4">
      <c r="A10" s="6" t="s">
        <v>53</v>
      </c>
      <c r="B10" s="6" t="s">
        <v>56</v>
      </c>
      <c r="C10" s="6" t="s">
        <v>55</v>
      </c>
      <c r="D10" s="7" t="s">
        <v>47</v>
      </c>
    </row>
    <row r="11" spans="1:4">
      <c r="A11" s="6" t="s">
        <v>118</v>
      </c>
      <c r="B11" s="6" t="s">
        <v>119</v>
      </c>
      <c r="C11" s="6" t="s">
        <v>266</v>
      </c>
      <c r="D11" s="7" t="s">
        <v>45</v>
      </c>
    </row>
    <row r="12" spans="1:4">
      <c r="A12" s="208" t="s">
        <v>118</v>
      </c>
      <c r="B12" s="208" t="s">
        <v>120</v>
      </c>
      <c r="C12" s="208" t="s">
        <v>267</v>
      </c>
      <c r="D12" s="208" t="s">
        <v>45</v>
      </c>
    </row>
    <row r="13" spans="1:4">
      <c r="A13" s="6" t="s">
        <v>118</v>
      </c>
      <c r="B13" s="6" t="s">
        <v>121</v>
      </c>
      <c r="C13" s="6" t="s">
        <v>122</v>
      </c>
      <c r="D13" s="7" t="s">
        <v>45</v>
      </c>
    </row>
    <row r="14" spans="1:4">
      <c r="A14" s="6" t="s">
        <v>118</v>
      </c>
      <c r="B14" s="6" t="s">
        <v>146</v>
      </c>
      <c r="C14" s="6" t="s">
        <v>147</v>
      </c>
      <c r="D14" s="7" t="s">
        <v>47</v>
      </c>
    </row>
    <row r="15" spans="1:4">
      <c r="A15" s="6" t="s">
        <v>118</v>
      </c>
      <c r="B15" s="6" t="s">
        <v>148</v>
      </c>
      <c r="C15" s="6" t="s">
        <v>149</v>
      </c>
      <c r="D15" s="7" t="s">
        <v>47</v>
      </c>
    </row>
    <row r="16" spans="1:4">
      <c r="A16" s="6" t="s">
        <v>118</v>
      </c>
      <c r="B16" s="6" t="s">
        <v>168</v>
      </c>
      <c r="C16" s="6" t="s">
        <v>169</v>
      </c>
      <c r="D16" s="7" t="s">
        <v>47</v>
      </c>
    </row>
    <row r="17" spans="1:19">
      <c r="A17" s="6" t="s">
        <v>118</v>
      </c>
      <c r="B17" s="6" t="s">
        <v>269</v>
      </c>
      <c r="C17" s="6" t="s">
        <v>270</v>
      </c>
      <c r="D17" s="7" t="s">
        <v>47</v>
      </c>
    </row>
    <row r="18" spans="1:19">
      <c r="A18" s="208" t="s">
        <v>118</v>
      </c>
      <c r="B18" s="208" t="s">
        <v>9</v>
      </c>
      <c r="C18" s="208" t="s">
        <v>309</v>
      </c>
      <c r="D18" s="208" t="s">
        <v>45</v>
      </c>
    </row>
    <row r="19" spans="1:19">
      <c r="A19" s="6" t="s">
        <v>118</v>
      </c>
      <c r="B19" s="6" t="s">
        <v>268</v>
      </c>
      <c r="C19" s="6" t="s">
        <v>271</v>
      </c>
      <c r="D19" s="7" t="s">
        <v>45</v>
      </c>
    </row>
    <row r="20" spans="1:19">
      <c r="A20" s="6" t="s">
        <v>118</v>
      </c>
      <c r="B20" s="6" t="s">
        <v>349</v>
      </c>
      <c r="C20" s="6" t="s">
        <v>350</v>
      </c>
      <c r="D20" s="7" t="s">
        <v>45</v>
      </c>
    </row>
    <row r="21" spans="1:19">
      <c r="A21" s="6"/>
      <c r="B21" s="6" t="s">
        <v>346</v>
      </c>
      <c r="C21" s="6"/>
      <c r="D21" s="7"/>
    </row>
    <row r="22" spans="1:19">
      <c r="A22" s="6"/>
      <c r="B22" s="6"/>
      <c r="C22" s="6"/>
      <c r="D22" s="7"/>
    </row>
    <row r="23" spans="1:19">
      <c r="A23" s="6"/>
      <c r="B23" s="6"/>
      <c r="C23" s="6"/>
      <c r="D23" s="7"/>
    </row>
    <row r="24" spans="1:19">
      <c r="A24" s="6"/>
      <c r="B24" s="6"/>
      <c r="C24" s="6"/>
      <c r="D24" s="7"/>
    </row>
    <row r="25" spans="1:19">
      <c r="A25" s="6"/>
      <c r="B25" s="6"/>
      <c r="C25" s="6"/>
      <c r="D25" s="7"/>
    </row>
    <row r="26" spans="1:19">
      <c r="A26" s="6"/>
      <c r="B26" s="6"/>
      <c r="C26" s="6"/>
      <c r="D26" s="7"/>
    </row>
    <row r="27" spans="1:19">
      <c r="A27" s="6"/>
      <c r="B27" s="6"/>
      <c r="C27" s="6"/>
      <c r="D27" s="7"/>
    </row>
    <row r="28" spans="1:19">
      <c r="A28" s="6"/>
      <c r="B28" s="6"/>
      <c r="C28" s="6"/>
      <c r="D28" s="7"/>
    </row>
    <row r="30" spans="1:19" s="1" customFormat="1">
      <c r="A30" s="91" t="s">
        <v>222</v>
      </c>
      <c r="C30" s="3"/>
      <c r="D30"/>
      <c r="F30"/>
      <c r="G30"/>
      <c r="I30" s="92"/>
      <c r="J30"/>
      <c r="L30" s="92"/>
      <c r="M30"/>
      <c r="O30" s="92"/>
      <c r="P30"/>
      <c r="Q30"/>
      <c r="R30"/>
      <c r="S30"/>
    </row>
    <row r="31" spans="1:19">
      <c r="A31" s="4" t="s">
        <v>17</v>
      </c>
      <c r="B31" s="1"/>
      <c r="C31" s="3"/>
      <c r="E31" s="1"/>
      <c r="H31" s="1"/>
      <c r="I31" s="92"/>
      <c r="K31" s="1"/>
      <c r="L31" s="92"/>
      <c r="N31" s="1"/>
      <c r="O31" s="92"/>
    </row>
    <row r="32" spans="1:19">
      <c r="A32" s="4" t="s">
        <v>18</v>
      </c>
      <c r="B32" s="1"/>
      <c r="C32" s="3"/>
      <c r="E32" s="1"/>
      <c r="H32" s="1"/>
      <c r="I32" s="92"/>
      <c r="K32" s="1"/>
      <c r="L32" s="92"/>
      <c r="N32" s="1"/>
      <c r="O32" s="92"/>
    </row>
    <row r="33" spans="1:15">
      <c r="A33" s="4" t="s">
        <v>19</v>
      </c>
      <c r="B33" s="1"/>
      <c r="C33" s="3"/>
      <c r="E33" s="1"/>
      <c r="H33" s="1"/>
      <c r="I33" s="92"/>
      <c r="K33" s="1"/>
      <c r="L33" s="92"/>
      <c r="N33" s="1"/>
      <c r="O33" s="92"/>
    </row>
  </sheetData>
  <autoFilter ref="A3:D20" xr:uid="{22B63F16-8B3E-3240-B2DB-E1DFC9C3EDB6}"/>
  <pageMargins left="0.7" right="0.7" top="0.78740157499999996" bottom="0.78740157499999996"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10</vt:i4>
      </vt:variant>
      <vt:variant>
        <vt:lpstr>Benannte Bereiche</vt:lpstr>
      </vt:variant>
      <vt:variant>
        <vt:i4>7</vt:i4>
      </vt:variant>
    </vt:vector>
  </HeadingPairs>
  <TitlesOfParts>
    <vt:vector size="17" baseType="lpstr">
      <vt:lpstr>Wegleitung Kalkulation</vt:lpstr>
      <vt:lpstr>DIZH KALK 1. TRANCHE</vt:lpstr>
      <vt:lpstr>DIZH KALK STRUKTUR CALL</vt:lpstr>
      <vt:lpstr>Personalkosten</vt:lpstr>
      <vt:lpstr>UZH_Personal</vt:lpstr>
      <vt:lpstr>ZHAW_Personal</vt:lpstr>
      <vt:lpstr>ZHDK_Personal</vt:lpstr>
      <vt:lpstr>PHZH_Personal</vt:lpstr>
      <vt:lpstr>ZHAW - Kostensätze 2021</vt:lpstr>
      <vt:lpstr>Pendenzen</vt:lpstr>
      <vt:lpstr>'ZHAW - Kostensätze 2021'!Druckbereich</vt:lpstr>
      <vt:lpstr>PHZH_Personal!Finanzierung</vt:lpstr>
      <vt:lpstr>Finanzierung</vt:lpstr>
      <vt:lpstr>PHZH_Personal!Personalkostensätze</vt:lpstr>
      <vt:lpstr>UZH_Personal!Personalkostensätze</vt:lpstr>
      <vt:lpstr>ZHAW_Personal!Personalkostensätze</vt:lpstr>
      <vt:lpstr>Personalkostensätze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Schuler2</dc:creator>
  <cp:lastModifiedBy>Daniel Schuler</cp:lastModifiedBy>
  <cp:lastPrinted>2021-09-30T09:09:42Z</cp:lastPrinted>
  <dcterms:created xsi:type="dcterms:W3CDTF">2021-04-29T13:48:47Z</dcterms:created>
  <dcterms:modified xsi:type="dcterms:W3CDTF">2021-12-16T14:35:12Z</dcterms:modified>
</cp:coreProperties>
</file>